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66925"/>
  <mc:AlternateContent xmlns:mc="http://schemas.openxmlformats.org/markup-compatibility/2006">
    <mc:Choice Requires="x15">
      <x15ac:absPath xmlns:x15ac="http://schemas.microsoft.com/office/spreadsheetml/2010/11/ac" url="https://everisgroup.sharepoint.com/sites/WWF-LifeIberConejo/Documentos compartidos/General/05. Caso de estudio I/"/>
    </mc:Choice>
  </mc:AlternateContent>
  <xr:revisionPtr revIDLastSave="35" documentId="14_{11F17382-C63F-4F30-A7FF-CD64F9E95EE2}" xr6:coauthVersionLast="47" xr6:coauthVersionMax="47" xr10:uidLastSave="{0850DDFD-DC6E-4985-9526-BBF1A3380F7A}"/>
  <bookViews>
    <workbookView xWindow="28690" yWindow="-110" windowWidth="29020" windowHeight="15820" xr2:uid="{0205210B-E894-40A0-9157-ADBE6BFB1A90}"/>
  </bookViews>
  <sheets>
    <sheet name="Raval Portada" sheetId="4" r:id="rId1"/>
    <sheet name="Valoración Impactos Positivos" sheetId="2" r:id="rId2"/>
    <sheet name="Valoración Impactos negativos" sheetId="8" r:id="rId3"/>
    <sheet name="Fichas de valoración económica" sheetId="6" r:id="rId4"/>
    <sheet name="Referencia datos cualitativos" sheetId="5" r:id="rId5"/>
    <sheet name="Glosario Impactos negativos" sheetId="7" r:id="rId6"/>
    <sheet name="Glosario Impacto Positivo" sheetId="1" r:id="rId7"/>
    <sheet name="Formulas de valor presente" sheetId="3" state="hidden" r:id="rId8"/>
  </sheets>
  <definedNames>
    <definedName name="_xlnm._FilterDatabase" localSheetId="2" hidden="1">'Valoración Impactos negativos'!$C$3:$H$151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 i="4" l="1"/>
  <c r="E23" i="3"/>
  <c r="F23" i="3" s="1"/>
  <c r="G23" i="3" s="1"/>
  <c r="H23" i="3" s="1"/>
  <c r="I23" i="3" s="1"/>
  <c r="J23" i="3" s="1"/>
  <c r="J24" i="3" s="1"/>
  <c r="F21" i="3"/>
  <c r="G21" i="3" s="1"/>
  <c r="H21" i="3" s="1"/>
  <c r="I21" i="3" s="1"/>
  <c r="J21" i="3" s="1"/>
  <c r="I24" i="3" l="1"/>
  <c r="H24" i="3"/>
  <c r="F24" i="3"/>
  <c r="G24" i="3"/>
  <c r="J84" i="8" l="1"/>
  <c r="J75" i="8"/>
  <c r="J88" i="8"/>
  <c r="J117" i="8"/>
  <c r="Y5" i="2" a="1"/>
  <c r="Y5" i="2" s="1"/>
  <c r="Y7" i="2" a="1"/>
  <c r="Y7" i="2" s="1"/>
  <c r="Y9" i="2" a="1"/>
  <c r="Y9" i="2" s="1"/>
  <c r="Y11" i="2" a="1"/>
  <c r="Y11" i="2" s="1"/>
  <c r="Y13" i="2" a="1"/>
  <c r="Y13" i="2" s="1"/>
  <c r="Y15" i="2" a="1"/>
  <c r="Y15" i="2" s="1"/>
  <c r="Y17" i="2" a="1"/>
  <c r="Y17" i="2" s="1"/>
  <c r="Y19" i="2" a="1"/>
  <c r="Y19" i="2" s="1"/>
  <c r="Y21" i="2" a="1"/>
  <c r="Y21" i="2" s="1"/>
  <c r="Y23" i="2" a="1"/>
  <c r="Y23" i="2" s="1"/>
  <c r="Y25" i="2" a="1"/>
  <c r="Y25" i="2" s="1"/>
  <c r="Y27" i="2" a="1"/>
  <c r="Y27" i="2" s="1"/>
  <c r="Y35" i="2" a="1"/>
  <c r="Y35" i="2" s="1"/>
  <c r="Y37" i="2" a="1"/>
  <c r="Y37" i="2" s="1"/>
  <c r="R23" i="2"/>
  <c r="K25" i="2"/>
  <c r="C26" i="6"/>
  <c r="C25" i="6"/>
  <c r="J114" i="8"/>
  <c r="J31" i="8" l="1"/>
  <c r="J7" i="8"/>
  <c r="J152" i="8" l="1"/>
  <c r="J15" i="4" s="1" a="1"/>
  <c r="J15" i="4" s="1"/>
  <c r="J31" i="2"/>
  <c r="J29" i="2"/>
  <c r="R13" i="2"/>
  <c r="J19" i="2"/>
  <c r="S19" i="2" s="1"/>
  <c r="J17" i="2"/>
  <c r="S17" i="2" s="1"/>
  <c r="J15" i="2"/>
  <c r="R15" i="2" s="1"/>
  <c r="N23" i="2"/>
  <c r="U23" i="2" s="1"/>
  <c r="M23" i="2"/>
  <c r="T23" i="2" s="1"/>
  <c r="L23" i="2"/>
  <c r="S23" i="2" s="1"/>
  <c r="K23" i="2"/>
  <c r="I52" i="6"/>
  <c r="G52" i="6"/>
  <c r="E52" i="6"/>
  <c r="C52" i="6"/>
  <c r="I16" i="6"/>
  <c r="G16" i="6"/>
  <c r="E16" i="6"/>
  <c r="C16" i="6"/>
  <c r="V23" i="2"/>
  <c r="W23" i="2"/>
  <c r="V21" i="2"/>
  <c r="W21" i="2"/>
  <c r="I35" i="6"/>
  <c r="N21" i="2" s="1"/>
  <c r="U21" i="2" s="1"/>
  <c r="G35" i="6"/>
  <c r="M21" i="2" s="1"/>
  <c r="T21" i="2" s="1"/>
  <c r="E35" i="6"/>
  <c r="L21" i="2" s="1"/>
  <c r="S21" i="2" s="1"/>
  <c r="C35" i="6"/>
  <c r="K21" i="2" s="1"/>
  <c r="R21" i="2" s="1"/>
  <c r="N9" i="2"/>
  <c r="M9" i="2"/>
  <c r="E5" i="6"/>
  <c r="L9" i="2" s="1"/>
  <c r="C9" i="6"/>
  <c r="K9" i="2" s="1"/>
  <c r="R17" i="2" l="1"/>
  <c r="W17" i="2"/>
  <c r="R19" i="2"/>
  <c r="V17" i="2"/>
  <c r="U17" i="2"/>
  <c r="T17" i="2"/>
  <c r="W19" i="2"/>
  <c r="V19" i="2"/>
  <c r="U19" i="2"/>
  <c r="T19" i="2"/>
  <c r="T15" i="2" l="1"/>
  <c r="J13" i="2"/>
  <c r="R27" i="2"/>
  <c r="R25" i="2"/>
  <c r="S13" i="2"/>
  <c r="T13" i="2"/>
  <c r="U13" i="2"/>
  <c r="V13" i="2"/>
  <c r="W13" i="2"/>
  <c r="R11" i="2"/>
  <c r="R9" i="2"/>
  <c r="R7" i="2"/>
  <c r="R5" i="2"/>
  <c r="R38" i="2" l="1"/>
  <c r="K15" i="4" s="1"/>
  <c r="L19" i="4" s="1"/>
  <c r="E27" i="3" s="1"/>
  <c r="E28" i="3" s="1"/>
  <c r="F27" i="3" s="1"/>
  <c r="W15" i="2"/>
  <c r="U15" i="2"/>
  <c r="S15" i="2"/>
  <c r="V15" i="2"/>
  <c r="S7" i="2"/>
  <c r="T7" i="2"/>
  <c r="U7" i="2"/>
  <c r="V7" i="2"/>
  <c r="W7" i="2"/>
  <c r="S5" i="2"/>
  <c r="T5" i="2"/>
  <c r="U5" i="2"/>
  <c r="V5" i="2"/>
  <c r="W5" i="2"/>
  <c r="S35" i="2"/>
  <c r="T35" i="2"/>
  <c r="U35" i="2"/>
  <c r="V35" i="2"/>
  <c r="W35" i="2"/>
  <c r="R35" i="2"/>
  <c r="F28" i="3" l="1"/>
  <c r="G27" i="3"/>
  <c r="S37" i="2"/>
  <c r="T37" i="2"/>
  <c r="U37" i="2"/>
  <c r="V37" i="2"/>
  <c r="W37" i="2"/>
  <c r="R37" i="2"/>
  <c r="S27" i="2"/>
  <c r="T27" i="2"/>
  <c r="U27" i="2"/>
  <c r="V27" i="2"/>
  <c r="W27" i="2"/>
  <c r="S25" i="2"/>
  <c r="T25" i="2"/>
  <c r="U25" i="2"/>
  <c r="V25" i="2"/>
  <c r="W25" i="2"/>
  <c r="G28" i="3" l="1"/>
  <c r="H27" i="3"/>
  <c r="S11" i="2"/>
  <c r="T11" i="2"/>
  <c r="U11" i="2"/>
  <c r="V11" i="2"/>
  <c r="W11" i="2"/>
  <c r="S9" i="2"/>
  <c r="S38" i="2" s="1"/>
  <c r="T9" i="2"/>
  <c r="U9" i="2"/>
  <c r="V9" i="2"/>
  <c r="W9" i="2"/>
  <c r="W38" i="2" s="1"/>
  <c r="H28" i="3" l="1"/>
  <c r="I27" i="3"/>
  <c r="V38" i="2"/>
  <c r="U38" i="2"/>
  <c r="T38" i="2"/>
  <c r="J27" i="3" l="1"/>
  <c r="J28" i="3" s="1"/>
  <c r="I28" i="3"/>
  <c r="E29" i="3" s="1"/>
  <c r="M19" i="4" s="1"/>
  <c r="K1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Alejandro Garcia Arranz</author>
  </authors>
  <commentList>
    <comment ref="K14" authorId="0" shapeId="0" xr:uid="{8FC84C3D-DBD4-4A53-82F9-114DBA76F98A}">
      <text>
        <r>
          <rPr>
            <b/>
            <sz val="9"/>
            <color indexed="81"/>
            <rFont val="Tahoma"/>
            <family val="2"/>
          </rPr>
          <t>Alejandro Garcia Arranz:</t>
        </r>
        <r>
          <rPr>
            <sz val="9"/>
            <color indexed="81"/>
            <rFont val="Tahoma"/>
            <family val="2"/>
          </rPr>
          <t xml:space="preserve">
1 pareja de Aguila Real
10/15 parejas de Búho Real
150 individuos de Milano Real
5-6 parejas de Azor
2 parejas de Aguila Calzada
2 parejas de Aguilucho Lagunero
20 parejas de Busardo Ratonero
1 territorio de Nutria
1 territorio de Tejón
1 territorio de Meloncillo
40-50 territorios de Turón
¿Sería calcular el valor que tienen estos animales?</t>
        </r>
      </text>
    </comment>
    <comment ref="F20" authorId="0" shapeId="0" xr:uid="{6AD22A8D-DDB5-43BF-90CE-7D2001473B09}">
      <text>
        <r>
          <rPr>
            <b/>
            <sz val="9"/>
            <color indexed="81"/>
            <rFont val="Tahoma"/>
            <family val="2"/>
          </rPr>
          <t>Alejandro Garcia Arranz:</t>
        </r>
        <r>
          <rPr>
            <sz val="9"/>
            <color indexed="81"/>
            <rFont val="Tahoma"/>
            <family val="2"/>
          </rPr>
          <t xml:space="preserve">
Revisar enfoque, meter en positivo las cuotas anuales (60k) o  Meter aquí 
220 usuarios x 104 días de caza x 26€/dia por usuario</t>
        </r>
      </text>
    </comment>
    <comment ref="R21" authorId="0" shapeId="0" xr:uid="{A9155205-6162-44B5-8851-0A8124673CD9}">
      <text>
        <r>
          <rPr>
            <b/>
            <sz val="9"/>
            <color indexed="81"/>
            <rFont val="Tahoma"/>
            <family val="2"/>
          </rPr>
          <t>Alejandro Garcia Arranz:</t>
        </r>
        <r>
          <rPr>
            <sz val="9"/>
            <color indexed="81"/>
            <rFont val="Tahoma"/>
            <family val="2"/>
          </rPr>
          <t xml:space="preserve">
Están incluidos los 60.000€ de cuota de caza. Habría que dividir 300/80 días para que diera lo mismo</t>
        </r>
      </text>
    </comment>
    <comment ref="F22" authorId="0" shapeId="0" xr:uid="{06B64208-2715-4D63-8E89-1A38F0B414E2}">
      <text>
        <r>
          <rPr>
            <b/>
            <sz val="9"/>
            <color indexed="81"/>
            <rFont val="Tahoma"/>
            <family val="2"/>
          </rPr>
          <t>Alejandro Garcia Arranz:</t>
        </r>
        <r>
          <rPr>
            <sz val="9"/>
            <color indexed="81"/>
            <rFont val="Tahoma"/>
            <family val="2"/>
          </rPr>
          <t xml:space="preserve">
Feria bianual, 20.000€. ¿10k/año? o 20k este y el siguiente nada?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Alejandro Garcia Arranz</author>
  </authors>
  <commentList>
    <comment ref="N113" authorId="0" shapeId="0" xr:uid="{B7629845-0AF5-4DFD-BE33-F1FCA5813C60}">
      <text>
        <r>
          <rPr>
            <b/>
            <sz val="9"/>
            <color indexed="81"/>
            <rFont val="Tahoma"/>
            <family val="2"/>
          </rPr>
          <t>Alejandro Garcia Arranz:</t>
        </r>
        <r>
          <rPr>
            <sz val="9"/>
            <color indexed="81"/>
            <rFont val="Tahoma"/>
            <family val="2"/>
          </rPr>
          <t xml:space="preserve">
Quitar 0,82€ de la cuota de cazadores o dejar?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<sst xmlns="http://schemas.openxmlformats.org/spreadsheetml/2006/main" count="1570" uniqueCount="875">
  <si>
    <t>IMPACTOS POSITIVOS DEL CONEJO DE MONTE</t>
  </si>
  <si>
    <t>SERVICIO ECOSISTÉMICO</t>
  </si>
  <si>
    <t>CÓDIGO CICES</t>
  </si>
  <si>
    <t>TIPO DE SSEE</t>
  </si>
  <si>
    <t>CLASE DE SE</t>
  </si>
  <si>
    <t>ALCANCE O REPERCUSIÓN</t>
  </si>
  <si>
    <t>DEFINICIÓN DEL SERVICIO ECOSISTÉMICO</t>
  </si>
  <si>
    <t>EJEMPLO O CAUSA DE BENEFICIO</t>
  </si>
  <si>
    <t>APROVISIONAMIENTO</t>
  </si>
  <si>
    <t>1.1.6.1</t>
  </si>
  <si>
    <t>APROVISIONAMIENTO (BIÓTICO)</t>
  </si>
  <si>
    <r>
      <t xml:space="preserve">Animales silvestres (terrestres y acuáticos) usados para propósitos </t>
    </r>
    <r>
      <rPr>
        <b/>
        <sz val="11"/>
        <rFont val="Calibri"/>
        <family val="2"/>
      </rPr>
      <t>nutricionales</t>
    </r>
  </si>
  <si>
    <t>Social</t>
  </si>
  <si>
    <r>
      <rPr>
        <b/>
        <sz val="11"/>
        <color rgb="FF000000"/>
        <rFont val="Calibri"/>
        <family val="2"/>
      </rPr>
      <t xml:space="preserve">Provisión de alimento </t>
    </r>
    <r>
      <rPr>
        <sz val="11"/>
        <color theme="1"/>
        <rFont val="Calibri"/>
        <family val="2"/>
        <scheme val="minor"/>
      </rPr>
      <t>procedente de animales silvestres</t>
    </r>
  </si>
  <si>
    <t>1.1.6.2</t>
  </si>
  <si>
    <r>
      <rPr>
        <b/>
        <sz val="11"/>
        <rFont val="Calibri"/>
        <family val="2"/>
      </rPr>
      <t>Fibras</t>
    </r>
    <r>
      <rPr>
        <sz val="11"/>
        <rFont val="Calibri"/>
        <family val="2"/>
      </rPr>
      <t xml:space="preserve"> y otros materiales de animales silvestres para uso directo o procesamiento (excluyendo material genético)</t>
    </r>
  </si>
  <si>
    <r>
      <rPr>
        <b/>
        <sz val="11"/>
        <color rgb="FF000000"/>
        <rFont val="Calibri"/>
        <family val="2"/>
      </rPr>
      <t>Materiales</t>
    </r>
    <r>
      <rPr>
        <sz val="11"/>
        <color theme="1"/>
        <rFont val="Calibri"/>
        <family val="2"/>
        <scheme val="minor"/>
      </rPr>
      <t xml:space="preserve"> procedentes de animales silvestres para uso directo o transformación (huesos, pieles, cuernas u otros)</t>
    </r>
  </si>
  <si>
    <t>Peletería</t>
  </si>
  <si>
    <t>1.2.2.1</t>
  </si>
  <si>
    <r>
      <t>Material animal coleccionado para propósitos de mantener o</t>
    </r>
    <r>
      <rPr>
        <b/>
        <sz val="11"/>
        <rFont val="Calibri"/>
        <family val="2"/>
      </rPr>
      <t xml:space="preserve"> establecer una población</t>
    </r>
  </si>
  <si>
    <t>Ambiental</t>
  </si>
  <si>
    <r>
      <t xml:space="preserve">Animales salvajes utilizados para </t>
    </r>
    <r>
      <rPr>
        <b/>
        <sz val="11"/>
        <color rgb="FF000000"/>
        <rFont val="Calibri"/>
        <family val="2"/>
      </rPr>
      <t>reponer</t>
    </r>
    <r>
      <rPr>
        <sz val="11"/>
        <color theme="1"/>
        <rFont val="Calibri"/>
        <family val="2"/>
        <scheme val="minor"/>
      </rPr>
      <t xml:space="preserve"> existencias mediante repoblaciones o reintroducciones.</t>
    </r>
  </si>
  <si>
    <t>1.2.2.2</t>
  </si>
  <si>
    <r>
      <t xml:space="preserve">Animales salvajes (todo el organismo) usados para alimentar </t>
    </r>
    <r>
      <rPr>
        <b/>
        <sz val="11"/>
        <rFont val="Calibri"/>
        <family val="2"/>
      </rPr>
      <t xml:space="preserve">nuevas cepas </t>
    </r>
    <r>
      <rPr>
        <sz val="11"/>
        <rFont val="Calibri"/>
        <family val="2"/>
      </rPr>
      <t>o variedades</t>
    </r>
  </si>
  <si>
    <r>
      <t xml:space="preserve">Animales salvajes que pueden ser usados para </t>
    </r>
    <r>
      <rPr>
        <b/>
        <sz val="11"/>
        <color rgb="FF000000"/>
        <rFont val="Calibri"/>
        <family val="2"/>
      </rPr>
      <t>criar</t>
    </r>
    <r>
      <rPr>
        <sz val="11"/>
        <color theme="1"/>
        <rFont val="Calibri"/>
        <family val="2"/>
        <scheme val="minor"/>
      </rPr>
      <t xml:space="preserve"> a otros animales en acciones de conservación ex situ</t>
    </r>
  </si>
  <si>
    <t xml:space="preserve">Alimento con conejos salvajes para animales en cautividad </t>
  </si>
  <si>
    <t>REGULACIÓN Y MANTENIMIENTO</t>
  </si>
  <si>
    <t>2.2.2.2</t>
  </si>
  <si>
    <r>
      <t xml:space="preserve">Dispersión de </t>
    </r>
    <r>
      <rPr>
        <b/>
        <sz val="11"/>
        <rFont val="Calibri"/>
        <family val="2"/>
      </rPr>
      <t>semillas</t>
    </r>
    <r>
      <rPr>
        <sz val="11"/>
        <rFont val="Calibri"/>
        <family val="2"/>
      </rPr>
      <t xml:space="preserve"> </t>
    </r>
  </si>
  <si>
    <r>
      <rPr>
        <b/>
        <sz val="11"/>
        <color rgb="FF000000"/>
        <rFont val="Calibri"/>
        <family val="2"/>
      </rPr>
      <t>La capacidad de determinadas especies de actuar como vector de dispersión</t>
    </r>
    <r>
      <rPr>
        <sz val="11"/>
        <color theme="1"/>
        <rFont val="Calibri"/>
        <family val="2"/>
        <scheme val="minor"/>
      </rPr>
      <t xml:space="preserve"> de semillas de plantas salvajes</t>
    </r>
  </si>
  <si>
    <t>Los excrementos contribuyen a la dispersión de semillas</t>
  </si>
  <si>
    <t>2.2.2.3</t>
  </si>
  <si>
    <r>
      <t xml:space="preserve">Manteniendo </t>
    </r>
    <r>
      <rPr>
        <b/>
        <sz val="11"/>
        <rFont val="Calibri"/>
        <family val="2"/>
      </rPr>
      <t>poblaciones</t>
    </r>
    <r>
      <rPr>
        <sz val="11"/>
        <rFont val="Calibri"/>
        <family val="2"/>
      </rPr>
      <t xml:space="preserve"> en sus primeros estadios de vida y </t>
    </r>
    <r>
      <rPr>
        <b/>
        <sz val="11"/>
        <rFont val="Calibri"/>
        <family val="2"/>
      </rPr>
      <t>hábitats</t>
    </r>
    <r>
      <rPr>
        <sz val="11"/>
        <rFont val="Calibri"/>
        <family val="2"/>
      </rPr>
      <t xml:space="preserve"> (incluyendo protección del conjunto de genes)</t>
    </r>
  </si>
  <si>
    <t>La capacidad que presentan los ecosistemas de proveer las condiciones necesarias para la generación y mantenimiento de una biodiversidad beneficiosa para el ser humano</t>
  </si>
  <si>
    <t>2.2.4.1</t>
  </si>
  <si>
    <r>
      <t xml:space="preserve">Procesos climatológicos y su efecto en la </t>
    </r>
    <r>
      <rPr>
        <b/>
        <sz val="11"/>
        <rFont val="Calibri"/>
        <family val="2"/>
      </rPr>
      <t>calidad del suelo</t>
    </r>
  </si>
  <si>
    <t>La capacidad que presenta la especies para contribuir a la formación y desarrollo del suelo.</t>
  </si>
  <si>
    <t>Como especie ingeniera de los ecosistemas es capaz de modificar las condiciones fisico químicas del suelo favoreciendo a otras múltiples especies</t>
  </si>
  <si>
    <t>2.2.4.2</t>
  </si>
  <si>
    <r>
      <t xml:space="preserve">Procesos de </t>
    </r>
    <r>
      <rPr>
        <b/>
        <sz val="11"/>
        <rFont val="Calibri"/>
        <family val="2"/>
      </rPr>
      <t>descomposición y fijación</t>
    </r>
    <r>
      <rPr>
        <sz val="11"/>
        <rFont val="Calibri"/>
        <family val="2"/>
      </rPr>
      <t xml:space="preserve"> y su efecto en la calidad del suelo</t>
    </r>
  </si>
  <si>
    <t>CULTURAL O SOCIAL</t>
  </si>
  <si>
    <t>3.1.1.1</t>
  </si>
  <si>
    <t>CULTURAL (BIÓTICO)</t>
  </si>
  <si>
    <r>
      <t xml:space="preserve">Características de los sistemas vivos que permiten </t>
    </r>
    <r>
      <rPr>
        <b/>
        <sz val="11"/>
        <color rgb="FF000000"/>
        <rFont val="Calibri"/>
        <family val="2"/>
      </rPr>
      <t>actividades</t>
    </r>
    <r>
      <rPr>
        <sz val="11"/>
        <color theme="1"/>
        <rFont val="Calibri"/>
        <family val="2"/>
        <scheme val="minor"/>
      </rPr>
      <t xml:space="preserve"> que promueven la salud, la recuperación o el disfrute a través de interacciones </t>
    </r>
    <r>
      <rPr>
        <b/>
        <sz val="11"/>
        <color rgb="FF000000"/>
        <rFont val="Calibri"/>
        <family val="2"/>
      </rPr>
      <t>activas</t>
    </r>
    <r>
      <rPr>
        <sz val="11"/>
        <color theme="1"/>
        <rFont val="Calibri"/>
        <family val="2"/>
        <scheme val="minor"/>
      </rPr>
      <t xml:space="preserve"> o inmersivas</t>
    </r>
  </si>
  <si>
    <r>
      <t xml:space="preserve">Usar el ambiente para el </t>
    </r>
    <r>
      <rPr>
        <b/>
        <sz val="11"/>
        <color rgb="FF000000"/>
        <rFont val="Calibri"/>
        <family val="2"/>
      </rPr>
      <t xml:space="preserve">deporte </t>
    </r>
    <r>
      <rPr>
        <sz val="11"/>
        <color theme="1"/>
        <rFont val="Calibri"/>
        <family val="2"/>
        <scheme val="minor"/>
      </rPr>
      <t>y la recreación; usando la naturaleza para ayudar a mantenerse en forma</t>
    </r>
  </si>
  <si>
    <t>3.1.1.2</t>
  </si>
  <si>
    <r>
      <t xml:space="preserve">Características de los sistemas vivos que permiten </t>
    </r>
    <r>
      <rPr>
        <b/>
        <sz val="11"/>
        <color rgb="FF000000"/>
        <rFont val="Calibri"/>
        <family val="2"/>
      </rPr>
      <t>actividades</t>
    </r>
    <r>
      <rPr>
        <sz val="11"/>
        <color theme="1"/>
        <rFont val="Calibri"/>
        <family val="2"/>
        <scheme val="minor"/>
      </rPr>
      <t xml:space="preserve"> que promueven la salud, la recuperación o el disfrute a través de interacciones </t>
    </r>
    <r>
      <rPr>
        <b/>
        <sz val="11"/>
        <color rgb="FF000000"/>
        <rFont val="Calibri"/>
        <family val="2"/>
      </rPr>
      <t>pasivas</t>
    </r>
    <r>
      <rPr>
        <sz val="11"/>
        <color theme="1"/>
        <rFont val="Calibri"/>
        <family val="2"/>
        <scheme val="minor"/>
      </rPr>
      <t xml:space="preserve"> u observacionales.</t>
    </r>
  </si>
  <si>
    <r>
      <t xml:space="preserve">Ver plantas y animales donde viven; usar la naturaleza para liberar el </t>
    </r>
    <r>
      <rPr>
        <b/>
        <sz val="11"/>
        <color rgb="FF000000"/>
        <rFont val="Calibri"/>
        <family val="2"/>
      </rPr>
      <t>estrés.</t>
    </r>
  </si>
  <si>
    <t>3.1.2.1</t>
  </si>
  <si>
    <r>
      <t>Características de los sistemas vivos que permiten la</t>
    </r>
    <r>
      <rPr>
        <b/>
        <sz val="11"/>
        <color rgb="FF000000"/>
        <rFont val="Calibri"/>
        <family val="2"/>
      </rPr>
      <t xml:space="preserve"> investigación</t>
    </r>
    <r>
      <rPr>
        <sz val="11"/>
        <color theme="1"/>
        <rFont val="Calibri"/>
        <family val="2"/>
        <scheme val="minor"/>
      </rPr>
      <t xml:space="preserve"> científica o la creación de conocimiento ecológico tradicional.</t>
    </r>
  </si>
  <si>
    <r>
      <rPr>
        <b/>
        <sz val="11"/>
        <color rgb="FF000000"/>
        <rFont val="Calibri"/>
        <family val="2"/>
      </rPr>
      <t>Investigando</t>
    </r>
    <r>
      <rPr>
        <sz val="11"/>
        <color theme="1"/>
        <rFont val="Calibri"/>
        <family val="2"/>
        <scheme val="minor"/>
      </rPr>
      <t xml:space="preserve"> la naturaleza.</t>
    </r>
  </si>
  <si>
    <t>Modelo de seguimiento de vertebrados, de depredadores-presa</t>
  </si>
  <si>
    <t>Contribución a la generación de conocimiento científico</t>
  </si>
  <si>
    <t>3.1.2.2</t>
  </si>
  <si>
    <r>
      <t xml:space="preserve">Características de los sistemas vivos que permiten la </t>
    </r>
    <r>
      <rPr>
        <b/>
        <sz val="11"/>
        <color rgb="FF000000"/>
        <rFont val="Calibri"/>
        <family val="2"/>
      </rPr>
      <t>educación</t>
    </r>
    <r>
      <rPr>
        <sz val="11"/>
        <color theme="1"/>
        <rFont val="Calibri"/>
        <family val="2"/>
        <scheme val="minor"/>
      </rPr>
      <t xml:space="preserve"> y la capacitación</t>
    </r>
  </si>
  <si>
    <r>
      <rPr>
        <b/>
        <sz val="11"/>
        <color rgb="FF000000"/>
        <rFont val="Calibri"/>
        <family val="2"/>
      </rPr>
      <t>Estudiando</t>
    </r>
    <r>
      <rPr>
        <sz val="11"/>
        <color theme="1"/>
        <rFont val="Calibri"/>
        <family val="2"/>
        <scheme val="minor"/>
      </rPr>
      <t xml:space="preserve"> la naturaleza</t>
    </r>
  </si>
  <si>
    <t>El conejo de monte como elemento que contribuye a la educación ambiental</t>
  </si>
  <si>
    <t>3.1.2.3</t>
  </si>
  <si>
    <r>
      <t xml:space="preserve">Características de los sistemas vivos que son destacados en términos </t>
    </r>
    <r>
      <rPr>
        <b/>
        <sz val="11"/>
        <color rgb="FF000000"/>
        <rFont val="Calibri"/>
        <family val="2"/>
      </rPr>
      <t>culturales o históricos</t>
    </r>
  </si>
  <si>
    <t>Ambiental y Social</t>
  </si>
  <si>
    <r>
      <t>Las cosas en la naturaleza que ayudan a las personas a identificarse con la historia o la</t>
    </r>
    <r>
      <rPr>
        <b/>
        <sz val="11"/>
        <color rgb="FF000000"/>
        <rFont val="Calibri"/>
        <family val="2"/>
      </rPr>
      <t xml:space="preserve"> cultura</t>
    </r>
    <r>
      <rPr>
        <sz val="11"/>
        <color theme="1"/>
        <rFont val="Calibri"/>
        <family val="2"/>
        <scheme val="minor"/>
      </rPr>
      <t xml:space="preserve"> de donde viven o provienen</t>
    </r>
  </si>
  <si>
    <t>Valor histórico de la especie, por ejemplo, la presencia en la toponimia nacional</t>
  </si>
  <si>
    <t>3.2.1.1</t>
  </si>
  <si>
    <r>
      <t xml:space="preserve">Elementos de sistemas vivos con significancia </t>
    </r>
    <r>
      <rPr>
        <b/>
        <sz val="11"/>
        <color rgb="FF000000"/>
        <rFont val="Calibri"/>
        <family val="2"/>
      </rPr>
      <t>simbólica</t>
    </r>
  </si>
  <si>
    <r>
      <t xml:space="preserve">Usar la naturaleza como un </t>
    </r>
    <r>
      <rPr>
        <b/>
        <sz val="11"/>
        <color rgb="FF000000"/>
        <rFont val="Calibri"/>
        <family val="2"/>
      </rPr>
      <t>emblema</t>
    </r>
    <r>
      <rPr>
        <sz val="11"/>
        <color theme="1"/>
        <rFont val="Calibri"/>
        <family val="2"/>
        <scheme val="minor"/>
      </rPr>
      <t xml:space="preserve"> nacional o local</t>
    </r>
  </si>
  <si>
    <t>Venta de artículos de caza u otros elementos en los que el conejo de monte sea el elemento principal</t>
  </si>
  <si>
    <t>3.2.1.2</t>
  </si>
  <si>
    <t>Elementos de sistemas vivos que tienen significados sagrados o religiosos</t>
  </si>
  <si>
    <r>
      <t xml:space="preserve">Las cosas en la naturaleza que tienen importancia </t>
    </r>
    <r>
      <rPr>
        <b/>
        <sz val="11"/>
        <color rgb="FF000000"/>
        <rFont val="Calibri"/>
        <family val="2"/>
      </rPr>
      <t>espiritua</t>
    </r>
    <r>
      <rPr>
        <sz val="11"/>
        <color theme="1"/>
        <rFont val="Calibri"/>
        <family val="2"/>
        <scheme val="minor"/>
      </rPr>
      <t>l para las personas</t>
    </r>
  </si>
  <si>
    <t>3.2.1.3</t>
  </si>
  <si>
    <r>
      <t xml:space="preserve">Elementos de sistemas vivos usados para </t>
    </r>
    <r>
      <rPr>
        <b/>
        <sz val="11"/>
        <color rgb="FF000000"/>
        <rFont val="Calibri"/>
        <family val="2"/>
      </rPr>
      <t>entretenimiento o representativos</t>
    </r>
  </si>
  <si>
    <r>
      <t xml:space="preserve">Las cosas en la naturaleza usadas para hacer películas o escribir </t>
    </r>
    <r>
      <rPr>
        <b/>
        <sz val="11"/>
        <color rgb="FF000000"/>
        <rFont val="Calibri"/>
        <family val="2"/>
      </rPr>
      <t>libros</t>
    </r>
  </si>
  <si>
    <t>3.2.2.1 y 3.2.2.2</t>
  </si>
  <si>
    <r>
      <t xml:space="preserve">Características o características de los sistemas vivos que tienen un </t>
    </r>
    <r>
      <rPr>
        <b/>
        <sz val="11"/>
        <color rgb="FF000000"/>
        <rFont val="Calibri"/>
        <family val="2"/>
      </rPr>
      <t>valor de existencia y de legado</t>
    </r>
  </si>
  <si>
    <r>
      <t xml:space="preserve">Las cosas en la naturaleza que creemos que deberían </t>
    </r>
    <r>
      <rPr>
        <b/>
        <sz val="11"/>
        <color rgb="FF000000"/>
        <rFont val="Calibri"/>
        <family val="2"/>
      </rPr>
      <t>conservarse</t>
    </r>
    <r>
      <rPr>
        <sz val="11"/>
        <color theme="1"/>
        <rFont val="Calibri"/>
        <family val="2"/>
        <scheme val="minor"/>
      </rPr>
      <t xml:space="preserve"> para que las futuras generaciones disfruten o usen</t>
    </r>
  </si>
  <si>
    <t>No aplica el valor cualitativo va en el precio</t>
  </si>
  <si>
    <t>No aplica</t>
  </si>
  <si>
    <t>Valor de mercado Comarcal (Secundaria estadisticas)</t>
  </si>
  <si>
    <t>Valor de mercado Nacional (Secundaria estadisticas)</t>
  </si>
  <si>
    <t>Fuente secundaria (Estudios u otras fuentes)</t>
  </si>
  <si>
    <t>Unidad</t>
  </si>
  <si>
    <t>Unidad 1</t>
  </si>
  <si>
    <t>Unidad 2</t>
  </si>
  <si>
    <t>Kg de carne silvestre</t>
  </si>
  <si>
    <t>Ton de carne silvestre</t>
  </si>
  <si>
    <t>Valor de mercado Local (encuestas o precio en mercado)</t>
  </si>
  <si>
    <t>Elegido por el usuario</t>
  </si>
  <si>
    <t>¿SE ANALIZA?</t>
  </si>
  <si>
    <t xml:space="preserve">Kg de producto </t>
  </si>
  <si>
    <t>Ton de producto</t>
  </si>
  <si>
    <t>Número de individuos totales capturados</t>
  </si>
  <si>
    <t>Valor de mercado Autonómico (Secundaria estadisticas)</t>
  </si>
  <si>
    <t>VALOR LOCAL</t>
  </si>
  <si>
    <t>VALOR COMARCAL</t>
  </si>
  <si>
    <t>VALOR AUTONÓMICO</t>
  </si>
  <si>
    <t>VALOR NACIONAL</t>
  </si>
  <si>
    <t>VALOR TRANSFERENCIA</t>
  </si>
  <si>
    <t>VALOR OTRA FUENTE DE DATO</t>
  </si>
  <si>
    <t>VALOR DEL CONEJO DE MONTE</t>
  </si>
  <si>
    <t>UNIDAD CUANTITATIVA</t>
  </si>
  <si>
    <t>Capacidad que presenta la especie para asegurar el mantenimiento y generación de materia orgánica en los suelos y mantener cubiertas vegetales de especies autóctonas que contribuyen a la mejora de los suelos</t>
  </si>
  <si>
    <t>REGULACIÓN O SOPORTE (BIÓTICO)</t>
  </si>
  <si>
    <t>UNIDAD CUALITATIVA</t>
  </si>
  <si>
    <t>MÉTODO</t>
  </si>
  <si>
    <t>Adimensional</t>
  </si>
  <si>
    <t>Número de semillas totales / ha</t>
  </si>
  <si>
    <t>Cantidad de materia órganica (kg o gr / ha)</t>
  </si>
  <si>
    <t>Coste de las medidas de evitación de pérdidas o reducciones de MO del suelo a nivel local</t>
  </si>
  <si>
    <t>Coste de las medidas de evitación de pérdidas o reducciones de MO del suelo a nivel comarcal</t>
  </si>
  <si>
    <t>Coste de las medidas de evitación de pérdidas o reducciones de MO del suelo a nivel autonómico</t>
  </si>
  <si>
    <t>Coste de las medidas de evitación de pérdidas o reducciones de MO del suelo a nivel nacional</t>
  </si>
  <si>
    <t>Coste de las medidas de evitación de reducción de valor de pH del suelo a nivel local</t>
  </si>
  <si>
    <t>Índice de riqueza de especies</t>
  </si>
  <si>
    <t>Índice de diversidad de especies</t>
  </si>
  <si>
    <t>Valor de pH edáfico</t>
  </si>
  <si>
    <t>Coste de las medidas de evitación para mantener la estabilidad de las poblaciones de conejo silvestre a nivel local</t>
  </si>
  <si>
    <t>Coste de las medidas de evitación para mantener la estabilidad de las poblaciones de conejo silvestre a nivel comarcal</t>
  </si>
  <si>
    <t>Coste de las medidas de evitación para mantener la estabilidad de las poblaciones de conejo silvestre a nivel autonómico</t>
  </si>
  <si>
    <t>Coste de las medidas de evitación para mantener la estabilidad de las poblaciones de conejo silvestre a nivel nacional</t>
  </si>
  <si>
    <t>Grado de alteración de los suelos (cualitativo)</t>
  </si>
  <si>
    <t>Usurarios totales</t>
  </si>
  <si>
    <t>jornadas al año</t>
  </si>
  <si>
    <t>Número de proyectos de investigación</t>
  </si>
  <si>
    <t>Número de patentes comercializadas</t>
  </si>
  <si>
    <t>Número de proyectos de educación, capaciación, formación</t>
  </si>
  <si>
    <t>Inversión obtenida en proyectos de investigación aplicados a nivel local</t>
  </si>
  <si>
    <t>Inversión obtenida en proyectos de investigación aplicados a nivel comarcal</t>
  </si>
  <si>
    <t>Inversión obtenida en proyectos de investigación aplicados a nivel autonómico</t>
  </si>
  <si>
    <t>Inversión obtenida en proyectos de investigación aplicados a nivel nacional + los beneficios generados por los productos patentados</t>
  </si>
  <si>
    <t>No aplica el valor cualitativo va en el precio de la inversión</t>
  </si>
  <si>
    <t>Inversión destinada a proyectos o actividades de educación, capacitación o formación LOCALES  de proyectos relacionados con el conejo de silvestre</t>
  </si>
  <si>
    <t>Inversión destinada a proyectos o actividades de educación, capacitación o formación COMARCALES  de proyectos relacionados con el conejo de silvestre</t>
  </si>
  <si>
    <t>Inversión destinada a proyectos o actividades de educación, capacitación o formación AUTONÓMICAS  de proyectos relacionados con el conejo de silvestre</t>
  </si>
  <si>
    <t>Inversión destinada a proyectos o actividades de educación, capacitación o formación NACIONALES  de proyectos relacionados con el conejo de silvestre</t>
  </si>
  <si>
    <t>Número de actividades de educación, capacitación, formación</t>
  </si>
  <si>
    <t>Número de actividades de conservación o mantenimiento</t>
  </si>
  <si>
    <t>Número de proyectos de conservación o mantenimiento</t>
  </si>
  <si>
    <t>Inversión total destinada a proyectos de conservación y mantenimiento de las poblaciones de conejo silvestres a nivel local</t>
  </si>
  <si>
    <t>Inversión total destinada a proyectos de conservación y mantenimiento de las poblaciones de conejo silvestres a nivel comarcal</t>
  </si>
  <si>
    <t>Inversión total destinada a proyectos de conservación y mantenimiento de las poblaciones de conejo silvestres a nivel autonómico</t>
  </si>
  <si>
    <t>Inversión total destinada a proyectos de conservación y mantenimiento de las poblaciones de conejo silvestres a nivel nacional</t>
  </si>
  <si>
    <t>Número de actividades o ritos llevados a cabo</t>
  </si>
  <si>
    <t>Número de participantes en las actividades</t>
  </si>
  <si>
    <t>No aplica el valor cuantitativo</t>
  </si>
  <si>
    <t>Arraigo cultural o histórico del área de estudio al conejo de monte (cualitativo)</t>
  </si>
  <si>
    <t xml:space="preserve">No aplica el valor cualitativo </t>
  </si>
  <si>
    <t>Beneficio económico provisto por publicaciones realizadas a nivel local</t>
  </si>
  <si>
    <t>Beneficio económico provisto por publicaciones realizadas a nivel comarcal</t>
  </si>
  <si>
    <t>Beneficio económico provisto por publicaciones realizadas a nivel autonómico</t>
  </si>
  <si>
    <t>Beneficio económico provisto por publicaciones realizadas a nivel nacional</t>
  </si>
  <si>
    <t>Número de publicaciones de texto en las que figure el conejo de silvestre</t>
  </si>
  <si>
    <t>Número de publicaciones audiovisuales en las que figure el conejo de silvestre</t>
  </si>
  <si>
    <t>Importancia simbólica o simbolismo del conejo silvestre en el área de estudio (cualitativa)</t>
  </si>
  <si>
    <t>VALOR ACTUAL DE LA ESPECIE (€)</t>
  </si>
  <si>
    <t>Standard</t>
  </si>
  <si>
    <t>Reducida</t>
  </si>
  <si>
    <t>Negativa</t>
  </si>
  <si>
    <t>Tasa de Descuento (0 -30)</t>
  </si>
  <si>
    <t>Tasa de Descuento (31 - 75)</t>
  </si>
  <si>
    <t>SERVICIOS ECOSISTÉMICOS</t>
  </si>
  <si>
    <t>TIPO DE TASA DE DESCUENTO</t>
  </si>
  <si>
    <t>Años</t>
  </si>
  <si>
    <t>Años (proyecto)</t>
  </si>
  <si>
    <t xml:space="preserve">Tasa de Descuento </t>
  </si>
  <si>
    <t>Factor de Descuento</t>
  </si>
  <si>
    <t xml:space="preserve">Horizonte de Años </t>
  </si>
  <si>
    <t>METODOLOGÍA DE VALORACIÓN DE LOS IMPACTO POSITIVOS DEL CONEJO SILVESTRE</t>
  </si>
  <si>
    <t>Valor de protección del conejo como especie clave en el ecosistema y por el valor evolutivo que presenta la especie, al presentar dos subespecies de conejo de monte adaptadas a las distintas regiones de la peninsula ibérica. Además, es considerada un reservorio genético para cunicultura, valor añadido de la especie</t>
  </si>
  <si>
    <r>
      <t>Proteína saludable</t>
    </r>
    <r>
      <rPr>
        <b/>
        <sz val="11"/>
        <color rgb="FF000000"/>
        <rFont val="Calibri"/>
        <family val="2"/>
      </rPr>
      <t xml:space="preserve"> </t>
    </r>
    <r>
      <rPr>
        <sz val="11"/>
        <color rgb="FF000000"/>
        <rFont val="Calibri"/>
        <family val="2"/>
      </rPr>
      <t>y económica</t>
    </r>
  </si>
  <si>
    <r>
      <rPr>
        <b/>
        <sz val="11"/>
        <color rgb="FF000000"/>
        <rFont val="Calibri"/>
        <family val="2"/>
      </rPr>
      <t>Inversiones</t>
    </r>
    <r>
      <rPr>
        <sz val="11"/>
        <color rgb="FF000000"/>
        <rFont val="Calibri"/>
        <family val="2"/>
      </rPr>
      <t xml:space="preserve"> en fomento de poblaciones de conejo de monte</t>
    </r>
  </si>
  <si>
    <r>
      <rPr>
        <b/>
        <sz val="11"/>
        <rFont val="Calibri"/>
        <family val="2"/>
      </rPr>
      <t>Capturas</t>
    </r>
    <r>
      <rPr>
        <sz val="11"/>
        <rFont val="Calibri"/>
        <family val="2"/>
      </rPr>
      <t xml:space="preserve"> en vivo para repoblaciones, traslocaciones y fomento conservacionista y cinegético.</t>
    </r>
  </si>
  <si>
    <r>
      <rPr>
        <b/>
        <sz val="11"/>
        <rFont val="Calibri"/>
        <family val="2"/>
      </rPr>
      <t>Granjas de conejos de monte</t>
    </r>
    <r>
      <rPr>
        <sz val="11"/>
        <rFont val="Calibri"/>
        <family val="2"/>
      </rPr>
      <t xml:space="preserve"> para repoblaciones cinegéticas o conservacionistas</t>
    </r>
  </si>
  <si>
    <r>
      <rPr>
        <b/>
        <sz val="11"/>
        <color rgb="FF000000"/>
        <rFont val="Calibri"/>
        <family val="2"/>
      </rPr>
      <t>Por si misma</t>
    </r>
    <r>
      <rPr>
        <sz val="11"/>
        <color rgb="FF000000"/>
        <rFont val="Calibri"/>
        <family val="2"/>
      </rPr>
      <t>, por su propia biología, estrategia de vida, reproducción y dinámica poblacional es una especie clave de los ecosistemas mediterráneos</t>
    </r>
  </si>
  <si>
    <r>
      <rPr>
        <b/>
        <sz val="11"/>
        <color rgb="FF000000"/>
        <rFont val="Calibri"/>
        <family val="2"/>
      </rPr>
      <t>Sp presa</t>
    </r>
    <r>
      <rPr>
        <sz val="11"/>
        <color rgb="FF000000"/>
        <rFont val="Calibri"/>
        <family val="2"/>
      </rPr>
      <t xml:space="preserve"> de &gt;40 depredadores, incluyendo endemismos y especies amenazadas, como el lince ibérico (coste de todos los proyectos &gt; 120 mill €), rapaces (coste de la conservación del águila imperial, perdicera), etc</t>
    </r>
  </si>
  <si>
    <r>
      <t xml:space="preserve">La presencia de conejos en infraestructuras lineales situadas en entornos con hábitats poco propicios para otras especies, puede funcionar como </t>
    </r>
    <r>
      <rPr>
        <b/>
        <sz val="11"/>
        <rFont val="Calibri"/>
        <family val="2"/>
      </rPr>
      <t xml:space="preserve">"teselas puente" </t>
    </r>
    <r>
      <rPr>
        <sz val="11"/>
        <rFont val="Calibri"/>
        <family val="2"/>
      </rPr>
      <t xml:space="preserve">que favorezca la dispersión de individuos de </t>
    </r>
    <r>
      <rPr>
        <b/>
        <sz val="11"/>
        <rFont val="Calibri"/>
        <family val="2"/>
      </rPr>
      <t>especies de interés</t>
    </r>
    <r>
      <rPr>
        <sz val="11"/>
        <rFont val="Calibri"/>
        <family val="2"/>
      </rPr>
      <t xml:space="preserve"> (lince, águila imperial, perdicera, etc) mejorando así la </t>
    </r>
    <r>
      <rPr>
        <b/>
        <sz val="11"/>
        <rFont val="Calibri"/>
        <family val="2"/>
      </rPr>
      <t xml:space="preserve">conectividad </t>
    </r>
    <r>
      <rPr>
        <sz val="11"/>
        <rFont val="Calibri"/>
        <family val="2"/>
      </rPr>
      <t>entre diferentes poblaciones. Además, las administraciones públicas fomentan ayudas económicas a los agricultores por la creación o mantenimiento de espacios naturales  para generación de biodiversidad (PAC)</t>
    </r>
  </si>
  <si>
    <r>
      <t>Las zonas con elevada densidad de conejos provocan un efecto de atracción de los depredadores sobre esta especie, lo que</t>
    </r>
    <r>
      <rPr>
        <b/>
        <sz val="11"/>
        <rFont val="Calibri"/>
        <family val="2"/>
      </rPr>
      <t xml:space="preserve"> "libera"</t>
    </r>
    <r>
      <rPr>
        <sz val="11"/>
        <rFont val="Calibri"/>
        <family val="2"/>
      </rPr>
      <t xml:space="preserve"> en parte la presión por </t>
    </r>
    <r>
      <rPr>
        <b/>
        <sz val="11"/>
        <rFont val="Calibri"/>
        <family val="2"/>
      </rPr>
      <t>depredación sobre otras especies</t>
    </r>
  </si>
  <si>
    <r>
      <rPr>
        <b/>
        <sz val="11"/>
        <color rgb="FF000000"/>
        <rFont val="Calibri"/>
        <family val="2"/>
      </rPr>
      <t>“Ingeniero de los ecosistemas”</t>
    </r>
    <r>
      <rPr>
        <sz val="11"/>
        <color rgb="FF000000"/>
        <rFont val="Calibri"/>
        <family val="2"/>
      </rPr>
      <t>, modificador de los paisajes, de los bancos de semillas, de la flora y vegetación, de otros animales (insectos, lagartijas...)</t>
    </r>
  </si>
  <si>
    <r>
      <rPr>
        <b/>
        <sz val="11"/>
        <color rgb="FF000000"/>
        <rFont val="Calibri"/>
        <family val="2"/>
      </rPr>
      <t>Las madrigueras de conejo actúan de hospedador</t>
    </r>
    <r>
      <rPr>
        <sz val="11"/>
        <color rgb="FF000000"/>
        <rFont val="Calibri"/>
        <family val="2"/>
      </rPr>
      <t xml:space="preserve"> de otros animales </t>
    </r>
  </si>
  <si>
    <r>
      <t xml:space="preserve">Como especie ingeniera de los ecosistemas, al afectar a las condiciones fisico químicas del suelo, es capaz de contribuir al </t>
    </r>
    <r>
      <rPr>
        <b/>
        <sz val="11"/>
        <rFont val="Calibri"/>
        <family val="2"/>
      </rPr>
      <t>ciclo del C y N</t>
    </r>
    <r>
      <rPr>
        <sz val="11"/>
        <rFont val="Calibri"/>
        <family val="2"/>
      </rPr>
      <t xml:space="preserve"> geomorfologicos, ademas de contribuir en la fertilización de los pastos, apertura de claros, modificación de la vegetación, entre otros</t>
    </r>
  </si>
  <si>
    <r>
      <t>Pieza básica de la caza menor en España</t>
    </r>
    <r>
      <rPr>
        <sz val="11"/>
        <color rgb="FF000000"/>
        <rFont val="Calibri"/>
        <family val="2"/>
      </rPr>
      <t xml:space="preserve"> entre otras actividades físicas que se desarrollan en el medio natural posibles</t>
    </r>
    <r>
      <rPr>
        <b/>
        <sz val="11"/>
        <color rgb="FF000000"/>
        <rFont val="Calibri"/>
        <family val="2"/>
      </rPr>
      <t xml:space="preserve"> que fomentan el ocio y el deporte</t>
    </r>
  </si>
  <si>
    <r>
      <t xml:space="preserve">Cría de </t>
    </r>
    <r>
      <rPr>
        <b/>
        <sz val="11"/>
        <color rgb="FF000000"/>
        <rFont val="Calibri"/>
        <family val="2"/>
      </rPr>
      <t>razas específicas de perros</t>
    </r>
    <r>
      <rPr>
        <sz val="11"/>
        <color rgb="FF000000"/>
        <rFont val="Calibri"/>
        <family val="2"/>
      </rPr>
      <t xml:space="preserve"> para la caza del conejo de monte</t>
    </r>
  </si>
  <si>
    <r>
      <t xml:space="preserve">Existencia de </t>
    </r>
    <r>
      <rPr>
        <b/>
        <sz val="11"/>
        <color rgb="FF000000"/>
        <rFont val="Calibri"/>
        <family val="2"/>
      </rPr>
      <t>modalidades específicas de caza</t>
    </r>
    <r>
      <rPr>
        <sz val="11"/>
        <color rgb="FF000000"/>
        <rFont val="Calibri"/>
        <family val="2"/>
      </rPr>
      <t xml:space="preserve"> de conejo de monte (Baleares)</t>
    </r>
  </si>
  <si>
    <r>
      <rPr>
        <b/>
        <sz val="11"/>
        <rFont val="Calibri"/>
        <family val="2"/>
      </rPr>
      <t xml:space="preserve">Turismo </t>
    </r>
    <r>
      <rPr>
        <sz val="11"/>
        <rFont val="Calibri"/>
        <family val="2"/>
      </rPr>
      <t>de naturaleza- cinegético</t>
    </r>
  </si>
  <si>
    <r>
      <t xml:space="preserve">Uso en la restauración y alta cocina con conejo de monte para el desarrollo de </t>
    </r>
    <r>
      <rPr>
        <b/>
        <sz val="11"/>
        <color rgb="FF000000"/>
        <rFont val="Calibri"/>
        <family val="2"/>
      </rPr>
      <t>actividades gastronómicas</t>
    </r>
    <r>
      <rPr>
        <sz val="11"/>
        <color rgb="FF000000"/>
        <rFont val="Calibri"/>
        <family val="2"/>
      </rPr>
      <t xml:space="preserve"> que fomenten la salud y el disfrute no activo</t>
    </r>
  </si>
  <si>
    <r>
      <rPr>
        <b/>
        <sz val="11"/>
        <color rgb="FF000000"/>
        <rFont val="Calibri"/>
        <family val="2"/>
      </rPr>
      <t>Modelo de investigación</t>
    </r>
    <r>
      <rPr>
        <sz val="11"/>
        <color rgb="FF000000"/>
        <rFont val="Calibri"/>
        <family val="2"/>
      </rPr>
      <t xml:space="preserve">, epidemiológico (enfermedades víricas), de dinámica de poblaciones, fisiológico (digestivo), inmunológico (diseño de vacunas), genético, paleontológico, daños, invasora… </t>
    </r>
  </si>
  <si>
    <r>
      <t xml:space="preserve">Especie representada y fuente de inspiración en la </t>
    </r>
    <r>
      <rPr>
        <b/>
        <sz val="11"/>
        <rFont val="Calibri"/>
        <family val="2"/>
      </rPr>
      <t>literatur</t>
    </r>
    <r>
      <rPr>
        <sz val="11"/>
        <rFont val="Calibri"/>
        <family val="2"/>
      </rPr>
      <t xml:space="preserve">a (La colina de Watership, </t>
    </r>
    <r>
      <rPr>
        <b/>
        <sz val="11"/>
        <rFont val="Calibri"/>
        <family val="2"/>
      </rPr>
      <t>The Thale of Peter Rabbit</t>
    </r>
    <r>
      <rPr>
        <sz val="11"/>
        <rFont val="Calibri"/>
        <family val="2"/>
      </rPr>
      <t>, etc)</t>
    </r>
  </si>
  <si>
    <t>Casos especiales en los que los conejos de monte formen parte de alguna celebración liturgica o festividad reliogisio particular.</t>
  </si>
  <si>
    <t>ÁREA DE ESTUDIO</t>
  </si>
  <si>
    <t>ALCANCE</t>
  </si>
  <si>
    <t>ESCENARIO</t>
  </si>
  <si>
    <t>LOCAL</t>
  </si>
  <si>
    <t>VALOR INMATERIAL Y NO MONETARIO QUE NO ES OBJETO DE VALORACIÓN ECONÓMICA</t>
  </si>
  <si>
    <t>Número de individuos totales provistos como alimento</t>
  </si>
  <si>
    <t>Valor Local</t>
  </si>
  <si>
    <t>Valor Comarcal</t>
  </si>
  <si>
    <t>Valor Autonómico</t>
  </si>
  <si>
    <t>Valor Nacional</t>
  </si>
  <si>
    <t>Valor Transferido</t>
  </si>
  <si>
    <t>Otro VALOR</t>
  </si>
  <si>
    <t>Unidades Monetarias</t>
  </si>
  <si>
    <t>COMENTARIOS A LA VALORACIÓN REALIZADA</t>
  </si>
  <si>
    <t>SI</t>
  </si>
  <si>
    <t>NO</t>
  </si>
  <si>
    <r>
      <t xml:space="preserve">Dispersión de </t>
    </r>
    <r>
      <rPr>
        <b/>
        <sz val="14"/>
        <rFont val="Calibri"/>
        <family val="2"/>
      </rPr>
      <t>semillas</t>
    </r>
    <r>
      <rPr>
        <sz val="14"/>
        <rFont val="Calibri"/>
        <family val="2"/>
      </rPr>
      <t xml:space="preserve"> </t>
    </r>
  </si>
  <si>
    <t xml:space="preserve">Proyecto financiado por:                                </t>
  </si>
  <si>
    <t>Desarrollado por:</t>
  </si>
  <si>
    <t>% de presencia de semillas  respecto al total del excremento (cualitativo)</t>
  </si>
  <si>
    <t>% de presencia de semillas respecto al total del excremento</t>
  </si>
  <si>
    <t>0 - 20 %</t>
  </si>
  <si>
    <t>21 - 40 %</t>
  </si>
  <si>
    <t>41 - 60 %</t>
  </si>
  <si>
    <t>61 - 80 %</t>
  </si>
  <si>
    <t>80 - 100 %</t>
  </si>
  <si>
    <t xml:space="preserve">Globio Land Use </t>
  </si>
  <si>
    <t xml:space="preserve">Description of GLOBIO Land Use </t>
  </si>
  <si>
    <t>Valor de Abundancia Media de Especies</t>
  </si>
  <si>
    <t>Áreas urbanas</t>
  </si>
  <si>
    <t>Bosques naturales</t>
  </si>
  <si>
    <t>Plantación forestal</t>
  </si>
  <si>
    <t>Bosques plantados, a menudo con especies exóticas &amp; Bosques reconvertidos con un alto grado de gestión humana</t>
  </si>
  <si>
    <t>Vegetación dominada por pastizales o matorrales (por ejemplo, áreas esteparias, humedales, áreas de transición forestal)</t>
  </si>
  <si>
    <t>Praderas en las que la fauna silvestre es sustituida por ganado de pastoreo</t>
  </si>
  <si>
    <t>Bosques y arboledas convertidos en praderas para el pastoreo de ganado</t>
  </si>
  <si>
    <t>Agricultura de subsistencia y tradicional, agricultura extensiva y agricultura de bajos insumos externos</t>
  </si>
  <si>
    <t>Agricultura de altos insumos externos, agricultura convencional, en su mayoría con cierto grado de especialización regional.</t>
  </si>
  <si>
    <t>Agricultura de regadío, agricultura de drenaje</t>
  </si>
  <si>
    <t>Producción agrícola intercalada con árboles o linderos con plantas autóctonas</t>
  </si>
  <si>
    <t>Cultivos perennes, incluidos los cultivos para biocombustibles</t>
  </si>
  <si>
    <t>Terreno que estaba formalmente en uso, pero que se ha convertido en terreno natural</t>
  </si>
  <si>
    <t>Zonas sin vegetación permanente (por ejemplo, desiertos, zonas alpinas)</t>
  </si>
  <si>
    <t>Zonas permanentemente cubiertas de nieve o hielo consideradas zonas inalteradas</t>
  </si>
  <si>
    <t>Zonas con más del 80% de edificación, que representan ciudades densamente pobladas</t>
  </si>
  <si>
    <t>Nieve y Hielo</t>
  </si>
  <si>
    <t>Vegetación secundaria</t>
  </si>
  <si>
    <t>Áreas sin vegetación</t>
  </si>
  <si>
    <t>Perturbación mínima, donde la abundancia de especies de flora y fauna es casi prístina</t>
  </si>
  <si>
    <t>Bosques seminaturales con poco uso productivo o perturbaciones humanas asociadas, como la caza y la tala selectiva sin medidas de gestión u ordenación.</t>
  </si>
  <si>
    <t>Bosques seminaturales explotados</t>
  </si>
  <si>
    <t>Bosques en explotación forestal</t>
  </si>
  <si>
    <t>Pastizales naturales</t>
  </si>
  <si>
    <t>Pastos - de uso moderado a intensivo</t>
  </si>
  <si>
    <t>Pastos artificiales</t>
  </si>
  <si>
    <t>Cultivos extensivos (agricultura de bajos insumos)</t>
  </si>
  <si>
    <t>Tierras de cultivo intensivo</t>
  </si>
  <si>
    <t>Cultivos de regadío</t>
  </si>
  <si>
    <t>Cultivos y terrenos agroforestales</t>
  </si>
  <si>
    <t>Cultivos de biocombustibles leñosos y cultivos perennes</t>
  </si>
  <si>
    <t>Índice de abundancia media de especies</t>
  </si>
  <si>
    <t>Valor cualitativo</t>
  </si>
  <si>
    <t xml:space="preserve">La presencia de semillas de plantas o frutos silvestres en los excrementos de conejo de campo es testimonial o nula </t>
  </si>
  <si>
    <t>Se identifica algo de presencia de semillas de plantas o frutos silvestres en los excrementos de conejo de campo pero no es significativa para contribuir a la dispersión de especies</t>
  </si>
  <si>
    <t>La presencia de semillas de plantas o frutos silvestres constituye la práctica totalidad de materiales presentes en los excrementos</t>
  </si>
  <si>
    <t>Se identifica una alta presencia de semillas de plantas o frutos silvestres en los excrementos de conejo de campo en una cantidad suficiente para contribuir activamente a la dispersión de especies vegetales</t>
  </si>
  <si>
    <t>Se identifica presencia de semillas de plantas o frutos silvestres en los excrementos de conejo de campo en una cantidad suficiente para contribuir en menor medida a la dispersión de especies vegetales</t>
  </si>
  <si>
    <t>VALORACIÓN CUALITATIVA DE DISPERSIÓN DE SEMILLAS POR LAS POBLACIONES DE CONEJO DE CAMPO</t>
  </si>
  <si>
    <t>Zonas originalmente cubiertas de bosques o arboledas, en las que se ha eliminado la vegetación y el bosque está volviendo a crecer, presenta una cubierta diferente o su explotación se ha abandonado.</t>
  </si>
  <si>
    <t>Bosques seminaturales en producción con planes y medidas de gestión de modelos de explotación maderero, leñas, ganaderos u otros.</t>
  </si>
  <si>
    <t>Jornal de los trabajadores:</t>
  </si>
  <si>
    <t>Gastos de desplazamiento:</t>
  </si>
  <si>
    <t>Coste de los materiales:</t>
  </si>
  <si>
    <t xml:space="preserve">Seguros sociales: </t>
  </si>
  <si>
    <t>Valor (€)</t>
  </si>
  <si>
    <t>ITEM</t>
  </si>
  <si>
    <t>Valor total</t>
  </si>
  <si>
    <t>Valor (€/día)</t>
  </si>
  <si>
    <t>Valor de mercado (coste de un día de capturas) ver ficha de valoración económica</t>
  </si>
  <si>
    <t>Suma de costes de capturas por cada acotado o ayuntamiento que conforman la comarca.</t>
  </si>
  <si>
    <t>Suma de los costes que le supone a la administración pública llevar a cabo esta actividad en la comarca en áreas de su compentecia.</t>
  </si>
  <si>
    <t>Valor de mercado Comarcal (Secundaria estadisticas) ver ficha de valoración económica</t>
  </si>
  <si>
    <t>Valor de mercado Autonómico (Secundaria estadisticas) ver ficha de valoración económica</t>
  </si>
  <si>
    <t>Valor de mercado Nacional (Secundaria estadisticas) ver ficha de valoración económica</t>
  </si>
  <si>
    <t>El coste total será igual a lo que recojan las estadisticas autonómicas de inversión en esta actividad publicadas por la Administración Autonómica o entidades del terces sercor o federaciones de caza de la CCAA objeto de evaluación.</t>
  </si>
  <si>
    <t>El coste total será igual a lo que recojan las estadisticas nacionales de inversión en esta actividad publicadas por la Administración Pública o entidades del terces sercor o federaciones de caza.</t>
  </si>
  <si>
    <t>Número de días de capturas y/o sueltas</t>
  </si>
  <si>
    <t>Dietas:</t>
  </si>
  <si>
    <t>Presupuesto destinado a la compra y mantenimiento de los conejos a nivel cuando el alcance del análisis engloba a nivel de comarca o varios puntos.</t>
  </si>
  <si>
    <t>Presupuesto destinado a la compra y mantenimiento de los conejos a nivel cuando el alcance del análisis engloba a nivel de CCAA.</t>
  </si>
  <si>
    <t>Presupuesto destinado a la compra y mantenimiento de los conejos a nivel cuando el alcance del análisis engloba a nivel de país o entidad nacional.</t>
  </si>
  <si>
    <t>Precio de compra de los conejos</t>
  </si>
  <si>
    <t>Costes de mantenimiento</t>
  </si>
  <si>
    <t xml:space="preserve">Gastos de desplazamiento: </t>
  </si>
  <si>
    <t>Alojamiento:</t>
  </si>
  <si>
    <t>Coste del permiso de caza:</t>
  </si>
  <si>
    <t>Coste del seguro del cazador:</t>
  </si>
  <si>
    <t>Coste medio en munición para una jornada de caza:</t>
  </si>
  <si>
    <t>Si hubiera perro de caza:</t>
  </si>
  <si>
    <t>Coste medio diario en alimentación:</t>
  </si>
  <si>
    <t>Coste medio diario del seguro del perro:</t>
  </si>
  <si>
    <t>Coste medio diario en veterinario:</t>
  </si>
  <si>
    <t>Si fuera caza con hurón añadir:</t>
  </si>
  <si>
    <t>Coste medio en el día de caza o de acotado al día:</t>
  </si>
  <si>
    <t>Coste medio en la comarca del día de caza o de acotado al día:</t>
  </si>
  <si>
    <t>Coste medio en la autonomía del día de caza o de acotado al día:</t>
  </si>
  <si>
    <t>Coste medio a nivel nacional del día de caza o de acotado al día:</t>
  </si>
  <si>
    <t>Precio del menú gastronómico:</t>
  </si>
  <si>
    <t>Actividad 2 - Fotografía en la naturaleza.</t>
  </si>
  <si>
    <t>Precio de la entraba o permiso de fotografía:</t>
  </si>
  <si>
    <t>Actividad 3 - …..</t>
  </si>
  <si>
    <t>Precio medio comarcal del menú gastronómico:</t>
  </si>
  <si>
    <t>Precio medio comarcal de la entraba o permiso de fotografía:</t>
  </si>
  <si>
    <t>Precio medio autonómico de la entraba o permiso de fotografía:</t>
  </si>
  <si>
    <t>Precio medio autonómico del menú gastronómico:</t>
  </si>
  <si>
    <t>Precio medio nacional del menú gastronómico:</t>
  </si>
  <si>
    <t>Precio medio nacional de la entraba o permiso de fotografía:</t>
  </si>
  <si>
    <t>Precio medio nacional de la entraba...:</t>
  </si>
  <si>
    <t>Precio medio autonómico de la entraba...:</t>
  </si>
  <si>
    <t>Precio medio comarcal de la entraba...:</t>
  </si>
  <si>
    <t>Precio medio local de la entraba...:</t>
  </si>
  <si>
    <t>Valor de mercado ver ficha de valoración económica</t>
  </si>
  <si>
    <t>Valor de mercado Comarcal ver ficha de valoración económica</t>
  </si>
  <si>
    <t>Costes de viaje para el ejercicio de la actividades para alcance local (ver ficha de valoración económica)</t>
  </si>
  <si>
    <t>Costes de viaje para el ejercicio de la actividades para alcance comarcal (ver ficha de valoración económica)</t>
  </si>
  <si>
    <t>Costes de viaje para el ejercicio de la actividades para alcance autonómico (ver ficha de valoración económica)</t>
  </si>
  <si>
    <t>Costes de viaje para el ejercicio de la actividades para alcance nacional (ver ficha de valoración económica)</t>
  </si>
  <si>
    <t>Valor total (€)</t>
  </si>
  <si>
    <t>Descripción del grado de intensidad</t>
  </si>
  <si>
    <t>Tierras de cultivo intensivo fuertemente laboreadas y con alto grado de alteración quimica y física al que las poblaciones de conejo no contribuyen en su estado cualitativo y físico</t>
  </si>
  <si>
    <t>Suelo forestal continental cubierto por vegetación de porte medio - alto con ningún tipo de alteración agropecuaria al que las poblaciones de conejo aportan poco en su composición y estado cualitativo al contener ya de por si mucha materia orgánica</t>
  </si>
  <si>
    <t>Suelo forestal mediterráneo cubierto por vegetación de porte medio - alto con ningún tipo de alteración agropecuaria al que las poblaciones de conejo contribuyen en su composición y estado cualitativo al ser un aporte más a la materia orgánica existente</t>
  </si>
  <si>
    <t>Suelo desnudo o cubierto por vegetación de porte bajo - medio con ningún tipo de alteración agropecuaria al que las poblaciones de conejo aportan mucho en su composición y estado cualitativo</t>
  </si>
  <si>
    <t>Tierras de cultivo extensivo o semi extensivo, con rotación de cultivos y barbechos, con un laboreo y grado de alteración fisico químico, medio - bajo, al que las poblaciones de conejo no contribuyen en su estado cualitativo y físico</t>
  </si>
  <si>
    <t>Coste de sustitución de la labor de dispersión de semillas del conejo mediante repoblaciones o actividad similar (locales)</t>
  </si>
  <si>
    <t>Coste de sustitución de la labor de dispersión de semillas del conejo mediante repoblaciones o actividad similar (alcance comarcales)</t>
  </si>
  <si>
    <t>Coste de sustitución de la labor de dispersión de semillas del conejo mediante repoblaciones actividad similar (alcance autonómico)</t>
  </si>
  <si>
    <t>Coste de sustitución de la labor de dispersión de semillas del conejo mediante repoblaciones actividad similar (alcance nacional)</t>
  </si>
  <si>
    <r>
      <t xml:space="preserve">Animales silvestres (terrestres y acuáticos) usados para propósitos </t>
    </r>
    <r>
      <rPr>
        <b/>
        <sz val="14"/>
        <rFont val="Calibri"/>
        <family val="2"/>
      </rPr>
      <t>nutricionales</t>
    </r>
    <r>
      <rPr>
        <sz val="14"/>
        <rFont val="Calibri"/>
        <family val="2"/>
      </rPr>
      <t xml:space="preserve"> (CARNE DE CONEJO DESTINADA A CONSUMO)</t>
    </r>
  </si>
  <si>
    <r>
      <rPr>
        <b/>
        <sz val="14"/>
        <rFont val="Calibri"/>
        <family val="2"/>
      </rPr>
      <t>Fibras</t>
    </r>
    <r>
      <rPr>
        <sz val="14"/>
        <rFont val="Calibri"/>
        <family val="2"/>
      </rPr>
      <t xml:space="preserve"> y otros materiales de animales silvestres para uso directo o procesamiento (excluyendo material genético) (PIELES, HUESOS U OTROS SUBPRODUCTOS)</t>
    </r>
  </si>
  <si>
    <r>
      <t>Material animal coleccionado para propósitos de mantener o</t>
    </r>
    <r>
      <rPr>
        <b/>
        <sz val="14"/>
        <rFont val="Calibri"/>
        <family val="2"/>
      </rPr>
      <t xml:space="preserve"> establecer una población</t>
    </r>
    <r>
      <rPr>
        <sz val="14"/>
        <rFont val="Calibri"/>
        <family val="2"/>
      </rPr>
      <t xml:space="preserve"> (SUELTAS, REPOBLACIONES, CAPTURAS, REFUERZOS)</t>
    </r>
  </si>
  <si>
    <r>
      <t xml:space="preserve">Animales salvajes (todo el organismo) usados para alimentar </t>
    </r>
    <r>
      <rPr>
        <b/>
        <sz val="14"/>
        <rFont val="Calibri"/>
        <family val="2"/>
      </rPr>
      <t xml:space="preserve">nuevas cepas </t>
    </r>
    <r>
      <rPr>
        <sz val="14"/>
        <rFont val="Calibri"/>
        <family val="2"/>
      </rPr>
      <t>o variedades (ALIMENTACIÓN CARNIVOROS EN CAUTIVIDAD)</t>
    </r>
  </si>
  <si>
    <r>
      <t xml:space="preserve">Manteniendo </t>
    </r>
    <r>
      <rPr>
        <b/>
        <sz val="14"/>
        <rFont val="Calibri"/>
        <family val="2"/>
      </rPr>
      <t>poblaciones</t>
    </r>
    <r>
      <rPr>
        <sz val="14"/>
        <rFont val="Calibri"/>
        <family val="2"/>
      </rPr>
      <t xml:space="preserve"> en sus primeros estadios de vida y </t>
    </r>
    <r>
      <rPr>
        <b/>
        <sz val="14"/>
        <rFont val="Calibri"/>
        <family val="2"/>
      </rPr>
      <t>hábitats</t>
    </r>
    <r>
      <rPr>
        <sz val="14"/>
        <rFont val="Calibri"/>
        <family val="2"/>
      </rPr>
      <t xml:space="preserve"> (incluyendo protección del conjunto de genes) (CAPACIDAD DE MANTENER Y GENERAR BIODIVERSIDAD)</t>
    </r>
  </si>
  <si>
    <r>
      <t xml:space="preserve">Procesos climatológicos y su efecto en la </t>
    </r>
    <r>
      <rPr>
        <b/>
        <sz val="14"/>
        <rFont val="Calibri"/>
        <family val="2"/>
      </rPr>
      <t>calidad del suelo</t>
    </r>
    <r>
      <rPr>
        <sz val="14"/>
        <rFont val="Calibri"/>
        <family val="2"/>
      </rPr>
      <t xml:space="preserve"> (INGENIERO DE ECOSISTEMAS)</t>
    </r>
  </si>
  <si>
    <r>
      <t xml:space="preserve">Procesos de </t>
    </r>
    <r>
      <rPr>
        <b/>
        <sz val="14"/>
        <rFont val="Calibri"/>
        <family val="2"/>
      </rPr>
      <t>descomposición y fijación</t>
    </r>
    <r>
      <rPr>
        <sz val="14"/>
        <rFont val="Calibri"/>
        <family val="2"/>
      </rPr>
      <t xml:space="preserve"> y su efecto en la calidad del suelo (INGENIERO DE ECOSISTEMAS)</t>
    </r>
  </si>
  <si>
    <r>
      <t xml:space="preserve">Características de los sistemas vivos que permiten </t>
    </r>
    <r>
      <rPr>
        <b/>
        <sz val="14"/>
        <color rgb="FF000000"/>
        <rFont val="Calibri"/>
        <family val="2"/>
      </rPr>
      <t>actividades</t>
    </r>
    <r>
      <rPr>
        <sz val="14"/>
        <color theme="1"/>
        <rFont val="Calibri"/>
        <family val="2"/>
        <scheme val="minor"/>
      </rPr>
      <t xml:space="preserve"> que promueven la salud, la recuperación o el disfrute a través de interacciones </t>
    </r>
    <r>
      <rPr>
        <b/>
        <sz val="14"/>
        <color rgb="FF000000"/>
        <rFont val="Calibri"/>
        <family val="2"/>
      </rPr>
      <t>activas</t>
    </r>
    <r>
      <rPr>
        <sz val="14"/>
        <color theme="1"/>
        <rFont val="Calibri"/>
        <family val="2"/>
        <scheme val="minor"/>
      </rPr>
      <t xml:space="preserve"> (CAZA)</t>
    </r>
  </si>
  <si>
    <r>
      <t xml:space="preserve">Características de los sistemas vivos que permiten </t>
    </r>
    <r>
      <rPr>
        <b/>
        <sz val="14"/>
        <color rgb="FF000000"/>
        <rFont val="Calibri"/>
        <family val="2"/>
      </rPr>
      <t>actividades</t>
    </r>
    <r>
      <rPr>
        <sz val="14"/>
        <color theme="1"/>
        <rFont val="Calibri"/>
        <family val="2"/>
        <scheme val="minor"/>
      </rPr>
      <t xml:space="preserve"> que promueven la salud, la recuperación o el disfrute a través de interacciones </t>
    </r>
    <r>
      <rPr>
        <b/>
        <sz val="14"/>
        <color rgb="FF000000"/>
        <rFont val="Calibri"/>
        <family val="2"/>
      </rPr>
      <t>pasivas</t>
    </r>
    <r>
      <rPr>
        <sz val="14"/>
        <color theme="1"/>
        <rFont val="Calibri"/>
        <family val="2"/>
        <scheme val="minor"/>
      </rPr>
      <t xml:space="preserve"> u observacionales. (GASTRONOMÍA, FOTOGRAFÍA, OTRAS)</t>
    </r>
  </si>
  <si>
    <t>Características de los sistemas vivos que permiten la investigación científica o la creación de conocimiento ecológico tradicional. (INVESTIGACIÓN)</t>
  </si>
  <si>
    <r>
      <t xml:space="preserve">Características de los sistemas vivos que permiten la </t>
    </r>
    <r>
      <rPr>
        <b/>
        <sz val="14"/>
        <color rgb="FF000000"/>
        <rFont val="Calibri"/>
        <family val="2"/>
      </rPr>
      <t>educación</t>
    </r>
    <r>
      <rPr>
        <sz val="14"/>
        <color theme="1"/>
        <rFont val="Calibri"/>
        <family val="2"/>
        <scheme val="minor"/>
      </rPr>
      <t xml:space="preserve"> y la capacitación. (FORMACIÓN, ED. AMBIENTAL, CAPACITACIÓN)</t>
    </r>
  </si>
  <si>
    <r>
      <t xml:space="preserve">Elementos de sistemas vivos usados para </t>
    </r>
    <r>
      <rPr>
        <b/>
        <sz val="14"/>
        <color rgb="FF000000"/>
        <rFont val="Calibri"/>
        <family val="2"/>
      </rPr>
      <t>entretenimiento o representativos</t>
    </r>
    <r>
      <rPr>
        <sz val="14"/>
        <color theme="1"/>
        <rFont val="Calibri"/>
        <family val="2"/>
      </rPr>
      <t xml:space="preserve"> (LIBROS, CUENTOS, CINE, OTROS)</t>
    </r>
  </si>
  <si>
    <r>
      <t xml:space="preserve">Características o características de los sistemas vivos que tienen un </t>
    </r>
    <r>
      <rPr>
        <b/>
        <sz val="14"/>
        <color rgb="FF000000"/>
        <rFont val="Calibri"/>
        <family val="2"/>
      </rPr>
      <t>valor de existencia y de legado</t>
    </r>
    <r>
      <rPr>
        <sz val="14"/>
        <color theme="1"/>
        <rFont val="Calibri"/>
        <family val="2"/>
      </rPr>
      <t xml:space="preserve"> (IMPORTANCIA DE PRESERVACIÓN DE LA ESPECIE)</t>
    </r>
  </si>
  <si>
    <t xml:space="preserve">Elementos de sistemas vivos con significancia simbólica </t>
  </si>
  <si>
    <r>
      <t xml:space="preserve">Características de los sistemas vivos que son destacados en términos </t>
    </r>
    <r>
      <rPr>
        <b/>
        <sz val="14"/>
        <color rgb="FF000000"/>
        <rFont val="Calibri"/>
        <family val="2"/>
      </rPr>
      <t>culturales o históricos</t>
    </r>
    <r>
      <rPr>
        <sz val="14"/>
        <color theme="1"/>
        <rFont val="Calibri"/>
        <family val="2"/>
      </rPr>
      <t xml:space="preserve"> (TOPONIMÍA, ACERVO CULTURAL, REPRESENTATIVIDAD DE LA ESPECIE EN LA CULTURA - TERRITORIO)</t>
    </r>
  </si>
  <si>
    <t>Forma parte de la artesanía tradicional del área de estudio</t>
  </si>
  <si>
    <t>Forma parte de la tradición y expresión oral del lugar</t>
  </si>
  <si>
    <t>Forma parte de la tradición y expresión oral del lugar, del arte y espectáculo del lugar</t>
  </si>
  <si>
    <t>Forma parte del conocimiento y prácticas específicas de gestión y conservación de la naturaleza, la biodiversidad y los ecosistemas</t>
  </si>
  <si>
    <t>Forma parte de la gastronomía tradicional del área de estudio</t>
  </si>
  <si>
    <t>Forma parte de rituales, tradiciones y acontecimientos festivos</t>
  </si>
  <si>
    <t>Grado de arraigo - simbolismo</t>
  </si>
  <si>
    <t>Arraigo cultural - histórico - simbólico del área de estudio al conejo de monte (cualitativo)</t>
  </si>
  <si>
    <t>IMPACTOS NEGATIVOS CONEJO DE MONTE</t>
  </si>
  <si>
    <t>DEFINICIÓN DE LA AFECCIÓN</t>
  </si>
  <si>
    <t xml:space="preserve">ELEMENTO/S  IMPACTADOS </t>
  </si>
  <si>
    <t>DEFINICIÓN DEL DAÑO</t>
  </si>
  <si>
    <t xml:space="preserve">MEDIDAS CORRECTORAS </t>
  </si>
  <si>
    <t>COMENTARIOS</t>
  </si>
  <si>
    <t>COSTOS</t>
  </si>
  <si>
    <t>¿SE PUEDE CUANTIFICAR?</t>
  </si>
  <si>
    <t>¿SE PUEDE MONETIZAR?</t>
  </si>
  <si>
    <t>REDES DE CARRETERAS</t>
  </si>
  <si>
    <t>Desestabilización de taludes</t>
  </si>
  <si>
    <t>El "efecto refugio" de las cunetas, hace que los taludes sean ideales para la creación de madrigueras, lo que genera túneles y zonas huecas más inestables</t>
  </si>
  <si>
    <t>Reforzar, enterrar y mejorar puntos débiles del vallado para impedir el paso del conejo a través de mantenimiento y revisiones periódicas (Mallas de triple torsión)</t>
  </si>
  <si>
    <t>Asfalto</t>
  </si>
  <si>
    <t>La presencia de conejos en la zona subterránea de las vía, puede generar grietas o hundimientos en la zona superficial.</t>
  </si>
  <si>
    <t>Captura directa mediante la suelta de hurones en las zonas de cuneta donde está asentado el conejo</t>
  </si>
  <si>
    <t>Vallados</t>
  </si>
  <si>
    <t>La zona baja del vallado puede ser afectada por los conejos para abrirse paso, pérdida de tensión?</t>
  </si>
  <si>
    <t>Creación de refugios en otras zonas para que se instalen en ellos</t>
  </si>
  <si>
    <t>Señalética</t>
  </si>
  <si>
    <t>Las bases de las señales pueden verse afectadas por los conejos  o por  la utilización de estas como posadero para rapaces</t>
  </si>
  <si>
    <t>Cubrir taludes con asfalto u hormigón</t>
  </si>
  <si>
    <t>Daño a la estructura eléctrica</t>
  </si>
  <si>
    <t>Los conejos muerden el cableado confundiéndolo con raíces</t>
  </si>
  <si>
    <t>Protección del cableado y tuberías con material especial</t>
  </si>
  <si>
    <t>Daño a rotondas con vegetación</t>
  </si>
  <si>
    <t>Es probable que los conejos se alimenten de la vegetación presente en las rotondas ante la falta de alimento cercano</t>
  </si>
  <si>
    <t>Cubrimiento de cunetas con lonas de plástico</t>
  </si>
  <si>
    <t>Inestabilidad en los cimientos</t>
  </si>
  <si>
    <t xml:space="preserve">Debido a la creación de madrigueras y túneles, se generan zonas huecas que pueden afectar a la estabilidad de los cimientos </t>
  </si>
  <si>
    <t xml:space="preserve">Colapso de desagües </t>
  </si>
  <si>
    <t>Debido al movimiento de tierras para la creación de madrigueras y túneles, se producen atascos en los desagües</t>
  </si>
  <si>
    <t>Incremento de la erosión y pérdida de suelo</t>
  </si>
  <si>
    <t>Los taludes con elevada densidad de madrigueras presentan una cobertura herbácea y arbustiva muy baja, lo que incrementa los fenómenos erosivos en el talud</t>
  </si>
  <si>
    <t xml:space="preserve">Incremento de cobertura herbácea y arbustiva (siembras e hidrosiembras). Uso de especies no palatables que mejoren la fijación del suelo y no atraigan al conejo. </t>
  </si>
  <si>
    <t>Seguridad vial</t>
  </si>
  <si>
    <t>La presencia del conejo y sus depredadores en las carreteras puede provocar problemas de seguridad vial, accidentes de tráfico con daños a vehículos y personas</t>
  </si>
  <si>
    <t>Identificación de puntos negros viales, señalización y campañas de divulgación sobre cómo actuar antes estas situaciones</t>
  </si>
  <si>
    <t>REDES FERROVIARIAS</t>
  </si>
  <si>
    <t>Debido a una combinación de factores, las áreas valladas circundantes a las redes ferroviarias representan un área de refugio y protección del conejo de monte frente a depredadores y presiones humanas. Los taludes ofrecen condiciones ideales para la construcción de madrigueras y proliferación de las poblaciones. Estos construyen numerosas madrigueras que pueden llegar a generar desprendimientos o hundimientos en la infraestructura ferroviaria, y daños en los diferentes elementos que la componen, así como colapsar desagües y crear problemas eléctricos al morder cables.</t>
  </si>
  <si>
    <t xml:space="preserve">Desestabilizacion de taludes </t>
  </si>
  <si>
    <t>El "efecto refugio" hace que los taludes sean ideales para la creación de madrigueras, lo que genera túneles y zonas huecas más inestables</t>
  </si>
  <si>
    <t>Reforzar, enterrar y mejorar puntos débiles del vallado de exclusión para impedir el paso del conejo a través de mantenimiento y revisiones periódicas (Mallas de triple torsión)</t>
  </si>
  <si>
    <t>Destrucción y desestabilizacion de vías</t>
  </si>
  <si>
    <t>La presencia de conejo en la zona sobre la que se establece la vía genera alteraciones que se traducen en hundimientos o desprendimientos en la infraestructura ferroviaria</t>
  </si>
  <si>
    <t>Reparación de taludes con inyecciones de hormigón (previo huroneo)</t>
  </si>
  <si>
    <t>Daño a la estructura eléctrica y de telecomunicaciones</t>
  </si>
  <si>
    <t xml:space="preserve">Incremento de la erosión y pérdida de suelo </t>
  </si>
  <si>
    <t>Uso de especies no palatables que mejoren la fijación del suelo y no atraigan al conejo</t>
  </si>
  <si>
    <t>PATRIMONIO CULTURAL</t>
  </si>
  <si>
    <t>La proliferación del conejo y la creación de madrígueras y túneles subterráneos puede llegar a provocar afecciones a ciertas construcciones de interés.</t>
  </si>
  <si>
    <t>Yacimientos arqueológicos</t>
  </si>
  <si>
    <t>Afecciones a la estructura debido a túneles y madrigueras</t>
  </si>
  <si>
    <t>Reforzar y mejorar el estado del vallado para impedir el paso del conejo</t>
  </si>
  <si>
    <t>Mezcla de estratos en yacimientos arqueológicos que provocan daño científico a los arqueólogos</t>
  </si>
  <si>
    <t>Otro patrimonio histórico</t>
  </si>
  <si>
    <t>Intensificar la captura directa del conejo en zonas donde su presencia sea excesiva</t>
  </si>
  <si>
    <t>Otras?</t>
  </si>
  <si>
    <t>EDIFICACIONES</t>
  </si>
  <si>
    <t>La proliferación del conejo y la creación de madrigueras y túneles subterráneos puede llegar a provocar afecciones a edificaciones aisladas o en conjunto.</t>
  </si>
  <si>
    <t>Casas de aperos</t>
  </si>
  <si>
    <t>Plantas solares</t>
  </si>
  <si>
    <t>Daño a instalación eléctrica de plantas fotovoltaicas</t>
  </si>
  <si>
    <t>Protección del cableado con material especial</t>
  </si>
  <si>
    <t>Fomento de la depredación natural</t>
  </si>
  <si>
    <t xml:space="preserve">Naves </t>
  </si>
  <si>
    <t>Presencia de animales domésticos como perros y gatos que puedan ahuyentar al conejo</t>
  </si>
  <si>
    <t>Hormigonar alrededores de edificaciones aisladas, sobre todo alrededores de muros, previo huroneo</t>
  </si>
  <si>
    <t>LEISHMANIOSIS</t>
  </si>
  <si>
    <t>Humanos</t>
  </si>
  <si>
    <t xml:space="preserve">La infección se produce tras la picadura de hembras de algunas especies de flebotomos infectadas con el protozoo Leishmania spp. No obstante, se ha descrito también de manera anecdótica la infección por transfusiones sanguíneas o trasplantes, entre otros. Aunque existen varias formas de presentación de la leishmaniosis, la forma más frecuente es la cutánea, en la que se presentan lesiones ulcerosas en zonas de piel expuesta que evolucionan a cicatrices manifiestas de por vida. Por otro lado, la leishmaniosis visceral tiene un alto índice de mortalidad si no se instaura tratamiento, y se caracteriza por la aparición de fiebre, pérdida de peso, esplenomegalia y anemia. En cuanto a la tercera forma de presentación, la leishmaniosis mucocutánea provoca la destrucción parcial o completa de las membranas mucosas de la nariz, boca y garganta. </t>
  </si>
  <si>
    <t>Para realizar un buen control de la leishmaniosis es imprescindible realizar una vigilancia sanitaria activa que englobe a los principales agentes involucrados en la epidemiología del parásito, incluyendo seres humanos, animales domésticos (e.g., perros), fauna silvestre (e.g., lagomorfos, roedores) y reservorios ambientales (lugares favorables para la cría del vector). Esta vigilancia permitirá, además de prevenir la aparición de brotes en humanos asociados a Leishmania spp., poder establecer medidas preventivas y correctoras más eficaces. Este enfoque preventivo es el más interesante, ya que actualmente no existe ninguna vacuna disponible para su uso en humanos. En caso de diagnosticar una infección por Leishmania spp. en personas, el tratamiento a instaurar es farmacológico.</t>
  </si>
  <si>
    <t>Animales</t>
  </si>
  <si>
    <t xml:space="preserve">Además de realizar una vigilancia sanitaria integrada (descrito en “Medidas correctoras en humanos”), en perros puede ser útil la vacunación, junto con el empleo de medidas protectoras que eviten la picadura del vector. En este sentido pueden utilizarse repelentes específicos para flebotomos, así como evitar la exposición de los animales durante las horas de mayor actividad del vector, es decir, las horas crepusculares. En caso de infección, el tratamiento principal a instaurar es farmacológico. </t>
  </si>
  <si>
    <t>TULAREMIA</t>
  </si>
  <si>
    <t>MIXOMATOSIS</t>
  </si>
  <si>
    <t>Enfermedad infectocontagiosa causada por el virus Mixoma, que afecta exclusivamente a Lagomorfos. Cursa con elevadas tasas de morbilidad y mortalidad.</t>
  </si>
  <si>
    <t xml:space="preserve">Ambiental </t>
  </si>
  <si>
    <t>Lagomorfos</t>
  </si>
  <si>
    <t>Enfermedad fúngica que causa lesiones en la piel, contagiosa, afecta también a otras especies animales como perros, gatos o ganado vacuno y también al ser humano</t>
  </si>
  <si>
    <t>Generalmente se propaga mediante contacto directo con un animal infectado, provoca picazón en los áreas escamosos que se crean.</t>
  </si>
  <si>
    <t>CISTICERCOSIS</t>
  </si>
  <si>
    <t>Enfermedad parasitaria causada por la presencia en los tejidos de cestodos del género Taenia</t>
  </si>
  <si>
    <t>Ambiental y social</t>
  </si>
  <si>
    <t>Parasitizando en los intestinos del conejo, es fácil que pase desapercibida y con el tiempo cause daños irreparables al animal (pierden peso, languidecen y mueren)</t>
  </si>
  <si>
    <t>Vigilancia sanitaria integrada, eliminación de cadáveres, control de repoblaciones/ traslocaciones, desparasitación de perros</t>
  </si>
  <si>
    <t>Educación sanitaria</t>
  </si>
  <si>
    <t>SARNA</t>
  </si>
  <si>
    <t>Enfermedad de la piel causada por el ácaro parásito Sarcoptes scabei, muy contagiosa.</t>
  </si>
  <si>
    <t>Las larvas del ácaro se alojan en la piel, desde donde se propaga de un animal a otro. También puede propagarse por el viento. Genera costras, comezón y piel cuarteada.</t>
  </si>
  <si>
    <t>Vigilancia sanitaria integrada, eliminación de cadáveres, control de repoblaciones/ traslocaciones, estudios moleculares en brotes, tratamiento animales domésticos (rumiantes)</t>
  </si>
  <si>
    <t>Tratamiento de personas afectadas</t>
  </si>
  <si>
    <t>Ectoparásitos que afectan a animales domésticos, silvestres y al ser humano.</t>
  </si>
  <si>
    <t>Ectoparásitos hematófagos que se alimentan del animal hospedador. No generan daños graves, pero la falta de nutrientes puede generar debilidad y anemia. Pueden actuar como vectores de enfermedades graves como Mixomatosis.</t>
  </si>
  <si>
    <t>Desinsectación de madrigueras y desparasitación de animales</t>
  </si>
  <si>
    <t>Control de repoblaciones/ traslocaciones</t>
  </si>
  <si>
    <t>CUNICULTURA</t>
  </si>
  <si>
    <t>Debido al contacto con poblaciones silvestres se pueden llegar a producir brotes de ciertas enfermedades que afecten a la cunicultura y por tanto son necesariar de tratar o erradicar.</t>
  </si>
  <si>
    <t>Costes del tratamiento y la gestión de los brotes en la cunicultura</t>
  </si>
  <si>
    <t>La crianza del conejo para su aprovechamiento conlleva unos riesgos sanitarios que el criador ha de prevenir para evitar daños mayores en la granja.</t>
  </si>
  <si>
    <t>ENFERMEDAD HEMORRÁGICA DEL CONEJO</t>
  </si>
  <si>
    <t>Enfermedad infectocontagiosa causa por un calicivirus, que afecta exclusivamente a Lagomorfos. Cursa con elevadas tasas de morbilidad y mortalidad.</t>
  </si>
  <si>
    <t>Enfermedad viral muy contagiosa que cursa con elevadas tasas de mortalidad. El contagio se produce principalmente de forma directa por vía oral, conjuntival y nasal y por vía indirecta por contacto con heces u orina o material infectado. Los animales silvestres e insectos pueden transportar el virus. El virus causa daños vasculares ocasionando hemorragias y necrosis en diferentes órganos.</t>
  </si>
  <si>
    <t>DAÑOS FÍSICOS</t>
  </si>
  <si>
    <t>La alta proliferación y presencia de madrigueras concentradas en pequeños espacios del territorio puede dar lugar a accidentes que provoquen daños físicos a otros animales e incluso personas.</t>
  </si>
  <si>
    <t xml:space="preserve">Ambiental (afecta animales y ganado), y social (afección a personas) </t>
  </si>
  <si>
    <t>Ganado y animales domésticos</t>
  </si>
  <si>
    <t>Las madrigueras en zonas de pasto generan daños en las patas de los caballos y toros de lidia, además afecta a otros animales domésticos como los perros en parques y jardines</t>
  </si>
  <si>
    <t xml:space="preserve">Localización de madrigueras en zonas de pasto para expulsar al conejo, vallado perimetral para impedir su entrada. Costos veterinarios y lucro cesante (costos) </t>
  </si>
  <si>
    <t>CULTIVO NO LEÑOSO/ HERBÁCEO</t>
  </si>
  <si>
    <t>El conejo es la especie que mayor siniestralidad genera en los cultivos de cereal y leguminosas dado que genera daños por consumo de cultivos leñosos y herbáceos que se traducen en pérdidas de producción para los agricultores. Estos daños se vuelven insostenibles cuando sus poblaciones alcanzan densidades excesivamente altas</t>
  </si>
  <si>
    <t>Social y Ambiental</t>
  </si>
  <si>
    <t>Avena</t>
  </si>
  <si>
    <t>En cultivos herbáceos se alimentan de cualquier parte del vegetal, desde hojas a frutos o inflorescencias.</t>
  </si>
  <si>
    <t>Vallado perimetral</t>
  </si>
  <si>
    <t>Trigo</t>
  </si>
  <si>
    <t>Foso perimetral (similar a paso canadiense)</t>
  </si>
  <si>
    <t>Cebada</t>
  </si>
  <si>
    <t>Pastor eléctrico</t>
  </si>
  <si>
    <t>Veza</t>
  </si>
  <si>
    <t>Ahuyentadores de sonido y luz</t>
  </si>
  <si>
    <t>Alfalfa</t>
  </si>
  <si>
    <t>Banda perimetral con especies no deseables para el conejo</t>
  </si>
  <si>
    <t>Guisantes</t>
  </si>
  <si>
    <t>Aplicación de productos repelentes para conejos (abonos)</t>
  </si>
  <si>
    <t>Girasol</t>
  </si>
  <si>
    <t>Posaderos para rapaces y aumento de presión cinegética para controlar densidades de conejo</t>
  </si>
  <si>
    <t>Otros</t>
  </si>
  <si>
    <t>Espacios para la biodiversidad de la PAC (puede servir de alimento al conejo sin dañar el cultivo)</t>
  </si>
  <si>
    <t>CULTIVO LEÑOSO</t>
  </si>
  <si>
    <t xml:space="preserve">Los conejos incluyen en su dieta los brotes verdes de estos cultivos, y, en ocasiones, pueden llegar a generar afectaciones a los elementos leñosos de estos cultivos, hasta el punto de interrumpir el paso de savia, provocando la muerte de las plantas y daños irreparables para el agricultor. </t>
  </si>
  <si>
    <t>Olivar tradicional</t>
  </si>
  <si>
    <t>En cultivos leñosos se alimentan de brotes tiernos en plantaciones jóvenes, desgarran ramillas y roen la corteza del tronco generando anillamientos e interrumpiendo el paso de savia. Acaban matando a la planta.</t>
  </si>
  <si>
    <t>Tubos protectores de plántulas</t>
  </si>
  <si>
    <t>Olivar intensivo</t>
  </si>
  <si>
    <t>Olivo en seto</t>
  </si>
  <si>
    <t>Viñedo tradicional en vaso (arbustivo)</t>
  </si>
  <si>
    <t>Siembra de contingencia con especies no deseables para el conejo (banda perimetral)</t>
  </si>
  <si>
    <t>Viñedo tradicional en espaldera (más daño)</t>
  </si>
  <si>
    <t>Cítricos</t>
  </si>
  <si>
    <t>Cerezo</t>
  </si>
  <si>
    <t>Pistacho</t>
  </si>
  <si>
    <t>Almendro</t>
  </si>
  <si>
    <t xml:space="preserve">CULTIVO HORTÍCOLA </t>
  </si>
  <si>
    <t>Al igual que ocurren con los anteriores cultivos, los conejos se alimentan de hortalizas, generando daños que pueden ser significativos por consumo de frutos o por daños a las plantas.</t>
  </si>
  <si>
    <t>Brócoli</t>
  </si>
  <si>
    <t>Estos cultivos presentan gran facilidad para que los conejos afecten a toda la planta, se alimentan del tallo, hojas y frutos, suele conllevar la muerte de la planta</t>
  </si>
  <si>
    <t>Vallado y banda perimetral con especies no deseables para el conejo</t>
  </si>
  <si>
    <t>Lechuga</t>
  </si>
  <si>
    <t>Colocación de ahuyentadores de sonido y luz</t>
  </si>
  <si>
    <t>Melonares</t>
  </si>
  <si>
    <t>INFRAESTRUCTURA DE RIEGO</t>
  </si>
  <si>
    <t xml:space="preserve">En ocasiones puntuales pueden llegar a generar daños en gomas de riego, que puede llegar a ocasionar daños en los elementos de riego por goteo de las plantaciones. </t>
  </si>
  <si>
    <t>Gomas, goteo, aspersores u otros</t>
  </si>
  <si>
    <t>Mordisquean las gomas portagoteros, encharcándose la zona afectada y anulando el riego del resto de la conducción. Si no se detecta a tiempo puede generar un elevado déficit hídrico en la plantación</t>
  </si>
  <si>
    <t>MAQUINARIA AGRÍCOLA</t>
  </si>
  <si>
    <t>En ocasiones puntuales pueden llegar a generar daños en neúmaticos y otros elementos materiales de labranza.</t>
  </si>
  <si>
    <t>Mangueras depósitos de combustible, gomas neumáticas</t>
  </si>
  <si>
    <t xml:space="preserve">Afecta a los neumáticos agrícolas, condicionando su movilidad ya que son los elementos encargados de transmitir la potencia de tracción </t>
  </si>
  <si>
    <t>Medidas preventivas para evitar el acceso del conejo</t>
  </si>
  <si>
    <t>ESTADO AGRICULTOR</t>
  </si>
  <si>
    <t>Una elevada afección al cultivo y la falta de soluciones genera daño psicológico al agricultor</t>
  </si>
  <si>
    <t>Estado psicológico del agricultor</t>
  </si>
  <si>
    <t>Afecta al estado anímico del propio agricultor, en ocasiones generando el abandono de cultivos debido a la falta de medidas preventivas hacia el conejo</t>
  </si>
  <si>
    <t>Impulsar medidas preventivas en zonas agrícolas donde genera graves afecciones</t>
  </si>
  <si>
    <t>FLORICULTURA</t>
  </si>
  <si>
    <t>En ocasiones se pueden llegar a alimentar de brotes tiernos y flores criadas en invernadero</t>
  </si>
  <si>
    <t>Azafrán, Pensamientos, Petunia, Caléndula</t>
  </si>
  <si>
    <t>Se sienten atraídos por los brotes tiernos y se alimentan del tallo, hojas y flores</t>
  </si>
  <si>
    <t>MEDICINALES O AROMÁTICAS</t>
  </si>
  <si>
    <t>Daños producidos a cultivos de plantas aromáticas</t>
  </si>
  <si>
    <t>Tomillo, lavanda, romero, salvia, cáñamo</t>
  </si>
  <si>
    <t>Aunque los conejos son muy sensibles a los olores fuertes, en caso de tener hambre no dudarán en alimentarse de cualquier brote verde que encuentren</t>
  </si>
  <si>
    <t>Medicinales, infusiones</t>
  </si>
  <si>
    <t>GANADERÍA EXTENSIVA Y SEMI-EXTENSIVA</t>
  </si>
  <si>
    <t>Competición con la ganadería externsiva y semi extensiva por el consumo del mismo recurso</t>
  </si>
  <si>
    <t>Social (coste para el ganadero por necesidad de dar suplementación)</t>
  </si>
  <si>
    <t>Competencia alimentaria para el ganado</t>
  </si>
  <si>
    <t>Los conejos se alimentan de los pastos del ganado, esto supone una competencia alimentaria para el ganado, reduciendo la cantidad de alimento disponible</t>
  </si>
  <si>
    <t xml:space="preserve"> Vallado perimetral en zonas de pasto (Dependiendo de la envergadura), Posaderos para rapaces, huroneo, lazos </t>
  </si>
  <si>
    <t>OTRAS ESPECIES CINEGÉTICAS</t>
  </si>
  <si>
    <t>Daños-molestias a otras especies por la intensidad de las labores preventivas, esto puede afectar a la estabilidad de sus poblaciones</t>
  </si>
  <si>
    <t xml:space="preserve">Social y Ambiental </t>
  </si>
  <si>
    <t>Debido a la intensidad de tareas de prevención se pueden provacar daños a otras poblaciones presentes en el coto</t>
  </si>
  <si>
    <t>Puede provocar una escasez poblacional para la realización de la actividad cinegética y el consecuente abandono del coto</t>
  </si>
  <si>
    <t>Mantenimiento regulado y adecuado de las poblaciones</t>
  </si>
  <si>
    <t>PROPIETARIOS DEL COTO</t>
  </si>
  <si>
    <t>Debido a la alta densidad de conejo de monte se pueden llegar a producir impactos negativos que afecten a la gestión administrativa del acotado</t>
  </si>
  <si>
    <t>Indemnización a los propietarios de cultivos dañados</t>
  </si>
  <si>
    <t>Daño económico a los propietarios de los cotos, que deben indemnizar a los agricultores por daños en sus cultivos si se demuestra que no están cumpliendo con el plan técnico de gestión del coto (si no paga el seguro)</t>
  </si>
  <si>
    <t>Compensación económica de daños sufridos</t>
  </si>
  <si>
    <t>Control de población (huroneo o escopeta)</t>
  </si>
  <si>
    <t>Gasto extra para la realización de la actividad excepcional del "huroneo", supone más gasto ya que son jornadas extraordinarias de caza a contratar para controlar la población. Esto no pasa si lo hacen de forma altruista, aunque supone tiempo y esfuerzo.</t>
  </si>
  <si>
    <t>Declaración de Comarcas de Emergencia Cinegética, necesario diálogo entre cazadores, administración y agricultores para coordinar acciones.</t>
  </si>
  <si>
    <t>Petición a la administración de días extra para control de daños,</t>
  </si>
  <si>
    <t>OTRAS ESPECIES DEPREDADORAS</t>
  </si>
  <si>
    <t>Debido a una mala práctica cinegética se abaten otras especies de interés (furtivismo)</t>
  </si>
  <si>
    <t>Búho, águila, lince…</t>
  </si>
  <si>
    <t xml:space="preserve">Daños colaterales por la caza del conejo, se abaten otras especies </t>
  </si>
  <si>
    <t>Autorizar solo modalidades de captura sin armas (hurón y red) en áreas más sensibles para las especies amenazadas (Zonas ZEPA p.ej)</t>
  </si>
  <si>
    <t>Programas de concienciación y de recuperación de la especie , mayor vigilancia Valor económico del animal + multas (costos)</t>
  </si>
  <si>
    <t>REPOBLACIONES FORESTALES</t>
  </si>
  <si>
    <t xml:space="preserve">Los conejos se alimentan de las plántulas de especies forestales en crecimiento e impiden el desarrollo de la masa forestal </t>
  </si>
  <si>
    <t>Costes de reposición de marras y gasto en tubos o mallas protectoras</t>
  </si>
  <si>
    <t>Los conejos se alimentan de los brotes verdes de las plántulas, hacen ineficaz la labor de repoblación.</t>
  </si>
  <si>
    <t>Colocación de tubos protectores para evitar que los árboles sean dañados o mallas</t>
  </si>
  <si>
    <t>INFRAESTRUCTURA VERDE Y CONTECTIVIDAD ECOLOÓGICA</t>
  </si>
  <si>
    <t>Daños a las especies plantadas en jardines e infraestructuras verdes (SBN), así como conectividad ecológica</t>
  </si>
  <si>
    <t>Ramoneo de plantas jóvenes y pérdida de forma, roedura de corteza en plantas leñosas.</t>
  </si>
  <si>
    <t>La infraestructura verde y conectividad ecológica es uno de los ejes de la Ley 42/2007 y cuya estrategia está disponible desde 2021. Por otro lado la restauración de ecosistemas con vistas a la conectividad es uno de los temas más importantes en la presente década. La restauración, por ejemplo en riberas puede verse comprometida debido a daños por los conejos en plantaciones, siembras o elementos implementados de Soluciones Basadas en la Naturaleza. Se necesitará recuperación de la infraestructura verde en sí ( reposición, restauración de hábitats o reinversión)</t>
  </si>
  <si>
    <t>En lugares con sobreabundancia de conejos, es necesario tomar medidas de protección adicionales o previsión en los documentos de planificación de restauración ecológica, conectividad de ecosistemas e infraestructura verde y/o implementación de SBN.</t>
  </si>
  <si>
    <t>PARQUES Y JARDINES</t>
  </si>
  <si>
    <t>Daños provocados por alimentación y modificación y alteración de los suelos</t>
  </si>
  <si>
    <t>Costes económicos para reponer el daño</t>
  </si>
  <si>
    <t>La presencia de conejo en zonas cercanas a núcleos urbanos provoca daños en la vegetación y suelo de parques y jardines ya que utilizan la vegetación superficial como alimento</t>
  </si>
  <si>
    <t>Concienciar a la gente para evitar la suelta de conejos domésticos y su alimentación, solicitud de permisos para la captura con redes y hurones en los parques urbanos. Planteamientos de políticas verdes locales. Tapiado y limpieza de solares periurbanos que sirven de refugio para el conejo.</t>
  </si>
  <si>
    <t>FLORA AUTÓCTONA</t>
  </si>
  <si>
    <t>En ocasiones, se pueden llegar a generar daños al alimentarse de especies autóctonas de especial interés</t>
  </si>
  <si>
    <t>Perdida de valor ecológico en determinadas zonas consideradas Espacios Naturales Protegidos</t>
  </si>
  <si>
    <t>El conejo no distingue la flora de interés, es simple alimento, por lo que genera daños en zonas de especial interés que se traducen en costes de programas de restauración y conservación</t>
  </si>
  <si>
    <t>Mayor control de poblaciones de conejo en zonas de especial interés y protección de la flora afectada , gastos programas de cultivo de especies amenazadas de flora en viveros para su plantación en medio natural</t>
  </si>
  <si>
    <t>ESPECIES PROTEGIDAS</t>
  </si>
  <si>
    <t>El conejo es una pieza angular del ecosistema mediterráneo ibérico, es la presa básica del lince ibérico y el águila imperial, por lo que su ausencia puede afectar a la conservación de estas especies.</t>
  </si>
  <si>
    <t>Necesidad de desarrollar proyectos de fomento o conservación de especies dependientes del conejo</t>
  </si>
  <si>
    <t>Porcentaje de los costes de programas de conservación dirigido a especies dependientes del conejo</t>
  </si>
  <si>
    <t>Controlar la población de conejo para mantener densidades adecuadas y satisfacer las necesidades de los depredadores, fondos públicos dirigidos a la recuperación del conejo</t>
  </si>
  <si>
    <t>GESTIÓN</t>
  </si>
  <si>
    <t>Debido a la baja densidad o escasez de la abundacia de conejo de monte en el territorio, determinados grupos de interés se ven obligados a asumir acción de fomento de las poblaciones.
Especialmente en territorio insulares, donde el conejo de monte es una especie alóctona o invasora, es necesario realizar acciones específicas de erradicación de sus poblaciones</t>
  </si>
  <si>
    <t xml:space="preserve">Fomento del conejo </t>
  </si>
  <si>
    <t>Ante la escasez de conejo en determinadas zonas es necesario asumir unos costes de fomento para conservar la biodiversidad</t>
  </si>
  <si>
    <t>Es necesario actuar sobre las poblaciones de conejo e incluso introducir nuevos individuos si la densidad es muy baja. Establecimiento de medidas especificas para el incremento y el establecimiento de poblaciones de conejo (majanos, mosaico, parcelas de alimentacion suplementaria, otras)</t>
  </si>
  <si>
    <t>En zonas donde habita el conejo sin ser su hábitat natural y actúa como invasora, es necesario asumir unos costes de erradicación y descaste</t>
  </si>
  <si>
    <t>Ante la excesiva presencia del conejo en determinadas zonas donde no es de interés es necesario asumir unos costes de erradicación y descaste</t>
  </si>
  <si>
    <t>Medidas específicas para la erradicación de la especie en aquellos lugares en los que esté tipificada como invasora (caza, huroneo, capillos, concienciación, otros)</t>
  </si>
  <si>
    <t>ATROPELLOS</t>
  </si>
  <si>
    <t>Daños colaterales por atropello a especies singulares por su nivel de protección que se alimentan del conejo. Adicionalmente los atropellos provocan una atracción a los carroñeros, lo que supone un nuevo riesgo de accidente.</t>
  </si>
  <si>
    <t>Los depredadores en busca de alimento por las zonas de carretera se ven afectados por la presencia de vehículos, así como los carroñeros</t>
  </si>
  <si>
    <t>Disminuye la población de depredadores del conejo debido a los atropellos</t>
  </si>
  <si>
    <t>Medidas de protección (vallado) o disuasión, reposición de la especie afectada mediante programas de conservación (fondos públicos), gastos de centros de recuperación de fauna-programas de cría en cautividad de especies amenzadas.</t>
  </si>
  <si>
    <t>ADMINISTRACIONES AUTONÓMICAS</t>
  </si>
  <si>
    <t>Costos administrativos en la resolución gestión de los conflictos ocasionados por las densidades o abundancias poblaciones, ya sean, altas o bajas, del conejo de monte.</t>
  </si>
  <si>
    <t>Costes de gestión de los conflictos y necesidades asociados a los daños, costes de personal</t>
  </si>
  <si>
    <t>Deben costear un personal encargado de la gestión y resolución de conflictos asociados a los daños generados por el conejo</t>
  </si>
  <si>
    <t>Gestión administrativa</t>
  </si>
  <si>
    <t>Elaboración de Planes de Prevención de Daños para cada acotado</t>
  </si>
  <si>
    <t>Gastos de cría en cautividad de hurones, desparasitado y marcaje con microchips en los Centros de Fauna dependientes de la administración para su reparto a agricultores y cazadores.</t>
  </si>
  <si>
    <t>Pagos de medidas agroambientales por daños.</t>
  </si>
  <si>
    <t xml:space="preserve">Contratación de asistencias técnicas- estudios para gestión- resolución de conflictos </t>
  </si>
  <si>
    <t>AYUNTAMIENTOS</t>
  </si>
  <si>
    <t>Gastos de gestión en ayuntamientos cuando asumen la gestión de los acotados en caso de abandono por los cazadores.</t>
  </si>
  <si>
    <t>Costes de gestión</t>
  </si>
  <si>
    <t>Deben asumir unos costos de gestión de los cotos abandonados</t>
  </si>
  <si>
    <t>SEGUROS</t>
  </si>
  <si>
    <t>Costes asociados en respuesta a los daños provocados por la especie a los intereses personales y económicos.</t>
  </si>
  <si>
    <t>Costes de gestión e indemnizaciones por daños</t>
  </si>
  <si>
    <t>Los seguros son los encargados de sufragar económicamente los daños generados por el conejo</t>
  </si>
  <si>
    <t>Mejora condiciones seguros</t>
  </si>
  <si>
    <r>
      <rPr>
        <b/>
        <sz val="11"/>
        <color rgb="FF0F1C50"/>
        <rFont val="Calibri"/>
        <family val="2"/>
        <scheme val="minor"/>
      </rPr>
      <t>TIPO DE IMPACTO NEGATIVO</t>
    </r>
    <r>
      <rPr>
        <sz val="11"/>
        <color theme="1"/>
        <rFont val="Calibri"/>
        <family val="2"/>
        <scheme val="minor"/>
      </rPr>
      <t xml:space="preserve">; Todo aquello que altera y genera una afección negativa en la condición, composición y flujo ecosistémico o biológico de un recurso natural. Suele conllevar una acción de respuesta económica. </t>
    </r>
  </si>
  <si>
    <r>
      <rPr>
        <b/>
        <sz val="11"/>
        <color rgb="FF0F1C50"/>
        <rFont val="Calibri"/>
        <family val="2"/>
        <scheme val="minor"/>
      </rPr>
      <t>TIPO DE AFFECCIÓN</t>
    </r>
    <r>
      <rPr>
        <sz val="11"/>
        <color theme="1"/>
        <rFont val="Calibri"/>
        <family val="2"/>
        <scheme val="minor"/>
      </rPr>
      <t>; Lugar donde se manifiesta el impacto</t>
    </r>
  </si>
  <si>
    <r>
      <rPr>
        <b/>
        <sz val="11"/>
        <color rgb="FF0F1C50"/>
        <rFont val="Calibri"/>
        <family val="2"/>
        <scheme val="minor"/>
      </rPr>
      <t>ESTRUCTURAL</t>
    </r>
    <r>
      <rPr>
        <sz val="11"/>
        <color theme="1"/>
        <rFont val="Calibri"/>
        <family val="2"/>
        <scheme val="minor"/>
      </rPr>
      <t xml:space="preserve">; Relativo al conjunto de elementos físicos que conforman las infraestructuras lineales. </t>
    </r>
  </si>
  <si>
    <r>
      <t xml:space="preserve">Debido a una combinación de factores, las </t>
    </r>
    <r>
      <rPr>
        <sz val="11"/>
        <rFont val="Calibri"/>
        <family val="2"/>
        <scheme val="minor"/>
      </rPr>
      <t>áreas valladas circundantes a las redes viarias representan un área de refugio y protección del conejo de monte frente a depredadores y presiones humanas. Los taludes ofrecen condiciones ideales para la construcción de madrigueras, lo que puede llegar a causar inestabilidad y daños en su estructura. La cercanía de las redes viarias a tierras de cultivo, proporciona alimentación y aumenta las probabilidades de generar daños a la agricultura.</t>
    </r>
  </si>
  <si>
    <r>
      <rPr>
        <b/>
        <sz val="11"/>
        <color rgb="FF0F1C50"/>
        <rFont val="Calibri"/>
        <family val="2"/>
        <scheme val="minor"/>
      </rPr>
      <t>SANITARIO</t>
    </r>
    <r>
      <rPr>
        <sz val="11"/>
        <color theme="1"/>
        <rFont val="Calibri"/>
        <family val="2"/>
        <scheme val="minor"/>
      </rPr>
      <t>; Referido a aquello que afecte negativamente a la salud de los diferentes grupos de interés.</t>
    </r>
  </si>
  <si>
    <r>
      <t xml:space="preserve">Infección en animales domésticos, silvestres y humanos causada por el parásito </t>
    </r>
    <r>
      <rPr>
        <i/>
        <sz val="11"/>
        <color theme="1"/>
        <rFont val="Calibri"/>
        <family val="2"/>
        <scheme val="minor"/>
      </rPr>
      <t>Leishmania spp</t>
    </r>
    <r>
      <rPr>
        <sz val="11"/>
        <color theme="1"/>
        <rFont val="Calibri"/>
        <family val="2"/>
        <scheme val="minor"/>
      </rPr>
      <t>.  Con importantes implicaciones epidemiológicas y sanitarias a nivel mundial.</t>
    </r>
  </si>
  <si>
    <r>
      <t xml:space="preserve">En animales, la infección se produce de manera similar a la descrita en humanos. Su distribución mundial y la capacidad de infectar a un amplio rango de hospedadores, mayoritariamente mamíferos, hace que se trate de una de las enfermedades vectoriales más importantes. En Europa, Leishmania spp. se distribuye de manera endémica en gran parte de la cuenca mediterránea, habiéndose descrito la infección en una gran variedad de especies animales.  En la Península Ibérica, además de reservorios domésticos como el perro, también se ha descrito el papel fundamental que tiene la fauna silvestre (e.g., lagomorfos, roedores, carnívoros silvestres, etc.) en la epidemiología de </t>
    </r>
    <r>
      <rPr>
        <i/>
        <sz val="11"/>
        <rFont val="Calibri"/>
        <family val="2"/>
        <scheme val="minor"/>
      </rPr>
      <t>Leishmania</t>
    </r>
    <r>
      <rPr>
        <sz val="11"/>
        <rFont val="Calibri"/>
        <family val="2"/>
        <scheme val="minor"/>
      </rPr>
      <t xml:space="preserve"> spp., así como en la aparición de brotes en humanos. En cuanto a los signos clínicos y lesiones ocasionados por la leishmaniosis, los más estudiados son los descritos en perros, entre los que se encuentran manifestaciones generales (fiebre, vómitos, esplenomegalia, pérdida de peso, polidipsia, poliuria…), cutáneas (dermatitis, onicogrifosis…) y oculares (blefaritis, queratoconjuntivitis, uveítis…), entre otros. La infección en lagomorfos cursa normalmente de forma asintomática.
</t>
    </r>
  </si>
  <si>
    <r>
      <t xml:space="preserve">Infección bacteriana causada por </t>
    </r>
    <r>
      <rPr>
        <i/>
        <sz val="11"/>
        <rFont val="Calibri"/>
        <family val="2"/>
        <scheme val="minor"/>
      </rPr>
      <t>Fracisella tularensis</t>
    </r>
    <r>
      <rPr>
        <sz val="11"/>
        <rFont val="Calibri"/>
        <family val="2"/>
        <scheme val="minor"/>
      </rPr>
      <t xml:space="preserve"> cuyos principales reservorios son los roedores y lagomorfos, pudiendo transmitirse por picadura, ingesta o contacto al ser humano </t>
    </r>
  </si>
  <si>
    <r>
      <t>Los seres humanos pueden contraer la enfermedad de distintas maneras, mediante la</t>
    </r>
    <r>
      <rPr>
        <b/>
        <sz val="11"/>
        <color theme="1"/>
        <rFont val="Calibri"/>
        <family val="2"/>
        <scheme val="minor"/>
      </rPr>
      <t xml:space="preserve"> picadura</t>
    </r>
    <r>
      <rPr>
        <sz val="11"/>
        <color theme="1"/>
        <rFont val="Calibri"/>
        <family val="2"/>
        <scheme val="minor"/>
      </rPr>
      <t xml:space="preserve"> de un vector infectado (garrapatas principalmente), por </t>
    </r>
    <r>
      <rPr>
        <b/>
        <sz val="11"/>
        <color theme="1"/>
        <rFont val="Calibri"/>
        <family val="2"/>
        <scheme val="minor"/>
      </rPr>
      <t>inhalación, contacto</t>
    </r>
    <r>
      <rPr>
        <sz val="11"/>
        <color theme="1"/>
        <rFont val="Calibri"/>
        <family val="2"/>
        <scheme val="minor"/>
      </rPr>
      <t xml:space="preserve"> directo con un animal infectado (lagomorfos y roedores) o por </t>
    </r>
    <r>
      <rPr>
        <b/>
        <sz val="11"/>
        <color theme="1"/>
        <rFont val="Calibri"/>
        <family val="2"/>
        <scheme val="minor"/>
      </rPr>
      <t>ingesta</t>
    </r>
    <r>
      <rPr>
        <sz val="11"/>
        <color theme="1"/>
        <rFont val="Calibri"/>
        <family val="2"/>
        <scheme val="minor"/>
      </rPr>
      <t xml:space="preserve"> de alimentos o agua infectados. En las personas, la enfermedad se manifiesta de diferentes formas clínicas, destacan las úlceras cutáneas, inflamación ocular y ganglios linfáticos. La forma más grave se manifiesta como neumonía pulmonar.</t>
    </r>
  </si>
  <si>
    <r>
      <t xml:space="preserve">Es imprescindible tomar las medidas higiénicas (desinfección) adecuadas incluidas, así como el uso de equipos de protección individual (guantes, mascarilla, etc), particularmente en los grupos de riesgo (cazadores, granjeros o peleteros). Existe tratamiento eficaz para humanos mediante </t>
    </r>
    <r>
      <rPr>
        <b/>
        <sz val="11"/>
        <color theme="1"/>
        <rFont val="Calibri"/>
        <family val="2"/>
        <scheme val="minor"/>
      </rPr>
      <t>antibióticos.</t>
    </r>
    <r>
      <rPr>
        <sz val="11"/>
        <color theme="1"/>
        <rFont val="Calibri"/>
        <family val="2"/>
        <scheme val="minor"/>
      </rPr>
      <t xml:space="preserve"> </t>
    </r>
  </si>
  <si>
    <r>
      <t xml:space="preserve">Afecta a un elevado número de especies, incluida el ser humano.  Los roedores y lagomorfos son los principales reservorios.Se han descrito brotes de mortalidad en estas especies. Se transmite de forma directa mediante </t>
    </r>
    <r>
      <rPr>
        <b/>
        <sz val="11"/>
        <rFont val="Calibri"/>
        <family val="2"/>
        <scheme val="minor"/>
      </rPr>
      <t xml:space="preserve">contacto o indorecta por exposición a </t>
    </r>
    <r>
      <rPr>
        <sz val="11"/>
        <rFont val="Calibri"/>
        <family val="2"/>
        <scheme val="minor"/>
      </rPr>
      <t>orina, heces, secreciones y a través de</t>
    </r>
    <r>
      <rPr>
        <b/>
        <sz val="11"/>
        <rFont val="Calibri"/>
        <family val="2"/>
        <scheme val="minor"/>
      </rPr>
      <t xml:space="preserve"> vectores</t>
    </r>
    <r>
      <rPr>
        <sz val="11"/>
        <rFont val="Calibri"/>
        <family val="2"/>
        <scheme val="minor"/>
      </rPr>
      <t xml:space="preserve"> artrópodos, por </t>
    </r>
    <r>
      <rPr>
        <b/>
        <sz val="11"/>
        <rFont val="Calibri"/>
        <family val="2"/>
        <scheme val="minor"/>
      </rPr>
      <t>ingesta</t>
    </r>
    <r>
      <rPr>
        <sz val="11"/>
        <rFont val="Calibri"/>
        <family val="2"/>
        <scheme val="minor"/>
      </rPr>
      <t xml:space="preserve"> de alimento o agua contaminada o inhalación. La nfección en conejos cursa con fiebre, y focos necróticos en bazo, hígado y médula osea. </t>
    </r>
  </si>
  <si>
    <r>
      <t xml:space="preserve">Los </t>
    </r>
    <r>
      <rPr>
        <b/>
        <sz val="11"/>
        <rFont val="Calibri"/>
        <family val="2"/>
        <scheme val="minor"/>
      </rPr>
      <t>antibióticos</t>
    </r>
    <r>
      <rPr>
        <sz val="11"/>
        <rFont val="Calibri"/>
        <family val="2"/>
        <scheme val="minor"/>
      </rPr>
      <t xml:space="preserve"> pueden ser efectivos si se inician temprano, el control implica </t>
    </r>
    <r>
      <rPr>
        <b/>
        <sz val="11"/>
        <rFont val="Calibri"/>
        <family val="2"/>
        <scheme val="minor"/>
      </rPr>
      <t>reducir la exposición</t>
    </r>
    <r>
      <rPr>
        <sz val="11"/>
        <rFont val="Calibri"/>
        <family val="2"/>
        <scheme val="minor"/>
      </rPr>
      <t xml:space="preserve"> a la vida silvestre y las garrapatas. No existe vacuna. Desparasitar y utilizar </t>
    </r>
    <r>
      <rPr>
        <b/>
        <sz val="11"/>
        <rFont val="Calibri"/>
        <family val="2"/>
        <scheme val="minor"/>
      </rPr>
      <t>repelentes</t>
    </r>
    <r>
      <rPr>
        <sz val="11"/>
        <rFont val="Calibri"/>
        <family val="2"/>
        <scheme val="minor"/>
      </rPr>
      <t xml:space="preserve"> para evitar la transmisión por vectores. Eliminación de cadáveres. Estudio moleculares en brotes.</t>
    </r>
  </si>
  <si>
    <r>
      <t xml:space="preserve">Es una enfermedad infecciosa y vírica que se puede transmitir de forma indirecta por la </t>
    </r>
    <r>
      <rPr>
        <b/>
        <sz val="11"/>
        <rFont val="Calibri"/>
        <family val="2"/>
        <scheme val="minor"/>
      </rPr>
      <t>picadura</t>
    </r>
    <r>
      <rPr>
        <sz val="11"/>
        <rFont val="Calibri"/>
        <family val="2"/>
        <scheme val="minor"/>
      </rPr>
      <t xml:space="preserve"> de artrópodos hematófagos, principalmente pulgas y mosquitos, así como por el </t>
    </r>
    <r>
      <rPr>
        <b/>
        <sz val="11"/>
        <rFont val="Calibri"/>
        <family val="2"/>
        <scheme val="minor"/>
      </rPr>
      <t>contacto</t>
    </r>
    <r>
      <rPr>
        <sz val="11"/>
        <rFont val="Calibri"/>
        <family val="2"/>
        <scheme val="minor"/>
      </rPr>
      <t xml:space="preserve"> con material infectado (jaulas, agujas, vehículos). También se transmite de forma directa por contacto con un animal infectado a traves de secreciones respiratorias (forma atípica de mixomatosis). Clinicamente se manifiesta con fiebre, aparición de tumefacciones mesenquimatosas cutáneas (mixomas) y  </t>
    </r>
    <r>
      <rPr>
        <b/>
        <sz val="11"/>
        <rFont val="Calibri"/>
        <family val="2"/>
        <scheme val="minor"/>
      </rPr>
      <t xml:space="preserve">edema principalmente a nivel cefálico y anogenital. </t>
    </r>
    <r>
      <rPr>
        <sz val="11"/>
        <rFont val="Calibri"/>
        <family val="2"/>
        <scheme val="minor"/>
      </rPr>
      <t xml:space="preserve"> </t>
    </r>
  </si>
  <si>
    <r>
      <t xml:space="preserve">No existe tratamiento específico. La </t>
    </r>
    <r>
      <rPr>
        <b/>
        <sz val="11"/>
        <rFont val="Calibri"/>
        <family val="2"/>
        <scheme val="minor"/>
      </rPr>
      <t xml:space="preserve">vacunación </t>
    </r>
    <r>
      <rPr>
        <sz val="11"/>
        <rFont val="Calibri"/>
        <family val="2"/>
        <scheme val="minor"/>
      </rPr>
      <t>es la medida preventiva más efectiva contra esta enfermedad en conejo doméstico. Se debe valorar su aplicación en conejo silvestre en función del estado sanitario de las poblaciones (análisis serológicos). Otras medidas para evitar la transmisión incluyen la retirada de cadáveres y el control de vectores (desparasitación de madrigueras). En explotaciones de cunicultura se emplean mosquiteras y repelentes para evitar la transmisión vectorial.</t>
    </r>
  </si>
  <si>
    <r>
      <t>TIÑA</t>
    </r>
    <r>
      <rPr>
        <b/>
        <sz val="11"/>
        <rFont val="Calibri"/>
        <family val="2"/>
        <scheme val="minor"/>
      </rPr>
      <t xml:space="preserve"> (POCA RELEVANCIA)</t>
    </r>
  </si>
  <si>
    <r>
      <t>El contagio se produce mediante una</t>
    </r>
    <r>
      <rPr>
        <b/>
        <sz val="11"/>
        <color theme="1"/>
        <rFont val="Calibri"/>
        <family val="2"/>
        <scheme val="minor"/>
      </rPr>
      <t xml:space="preserve"> espora</t>
    </r>
    <r>
      <rPr>
        <sz val="11"/>
        <color theme="1"/>
        <rFont val="Calibri"/>
        <family val="2"/>
        <scheme val="minor"/>
      </rPr>
      <t xml:space="preserve">, puede ser directo de un animal infectado a otro, o bien, la espora puede sobrevivir en el medio durante 18 meses (jaulas o accesorios). </t>
    </r>
    <r>
      <rPr>
        <b/>
        <sz val="11"/>
        <color theme="1"/>
        <rFont val="Calibri"/>
        <family val="2"/>
        <scheme val="minor"/>
      </rPr>
      <t>No es grave</t>
    </r>
    <r>
      <rPr>
        <sz val="11"/>
        <color theme="1"/>
        <rFont val="Calibri"/>
        <family val="2"/>
        <scheme val="minor"/>
      </rPr>
      <t>, pero sí se transmite fácilmente. Esta infección fúngica en la piel produce alopecia y molestias en la piel debido a lesiones dermatológicas.</t>
    </r>
  </si>
  <si>
    <r>
      <t xml:space="preserve">Tratamiento mediante </t>
    </r>
    <r>
      <rPr>
        <b/>
        <sz val="11"/>
        <color theme="1"/>
        <rFont val="Calibri"/>
        <family val="2"/>
        <scheme val="minor"/>
      </rPr>
      <t>antifúngicos</t>
    </r>
    <r>
      <rPr>
        <sz val="11"/>
        <color theme="1"/>
        <rFont val="Calibri"/>
        <family val="2"/>
        <scheme val="minor"/>
      </rPr>
      <t>, conviene un buen hábito higiénico preventivo.</t>
    </r>
  </si>
  <si>
    <r>
      <t xml:space="preserve">No es grave, tratamiento mediante </t>
    </r>
    <r>
      <rPr>
        <b/>
        <sz val="11"/>
        <color theme="1"/>
        <rFont val="Calibri"/>
        <family val="2"/>
        <scheme val="minor"/>
      </rPr>
      <t>antifúngicos.</t>
    </r>
  </si>
  <si>
    <r>
      <t xml:space="preserve">PULGAS Y </t>
    </r>
    <r>
      <rPr>
        <b/>
        <sz val="11"/>
        <rFont val="Calibri"/>
        <family val="2"/>
        <scheme val="minor"/>
      </rPr>
      <t>GARRAPATAS</t>
    </r>
  </si>
  <si>
    <r>
      <t xml:space="preserve">Controlar el acceso y </t>
    </r>
    <r>
      <rPr>
        <b/>
        <sz val="11"/>
        <color theme="1"/>
        <rFont val="Calibri"/>
        <family val="2"/>
        <scheme val="minor"/>
      </rPr>
      <t>aislamiento</t>
    </r>
    <r>
      <rPr>
        <sz val="11"/>
        <color theme="1"/>
        <rFont val="Calibri"/>
        <family val="2"/>
        <scheme val="minor"/>
      </rPr>
      <t xml:space="preserve"> de la granja para evitar propagaciones con el exterior,  limpieza y </t>
    </r>
    <r>
      <rPr>
        <b/>
        <sz val="11"/>
        <color theme="1"/>
        <rFont val="Calibri"/>
        <family val="2"/>
        <scheme val="minor"/>
      </rPr>
      <t>desinfección</t>
    </r>
    <r>
      <rPr>
        <sz val="11"/>
        <color theme="1"/>
        <rFont val="Calibri"/>
        <family val="2"/>
        <scheme val="minor"/>
      </rPr>
      <t xml:space="preserve"> frecuente en las instalaciones para evitar la presencia de vectores,  control y calidad de insumos,  equipamiento de protección para las personas, </t>
    </r>
    <r>
      <rPr>
        <b/>
        <sz val="11"/>
        <color theme="1"/>
        <rFont val="Calibri"/>
        <family val="2"/>
        <scheme val="minor"/>
      </rPr>
      <t>programas de vacunación</t>
    </r>
    <r>
      <rPr>
        <sz val="11"/>
        <color theme="1"/>
        <rFont val="Calibri"/>
        <family val="2"/>
        <scheme val="minor"/>
      </rPr>
      <t xml:space="preserve"> y desparasitaciones.</t>
    </r>
    <r>
      <rPr>
        <b/>
        <sz val="11"/>
        <color theme="1"/>
        <rFont val="Calibri"/>
        <family val="2"/>
        <scheme val="minor"/>
      </rPr>
      <t xml:space="preserve"> Instalación de mosquiteras.</t>
    </r>
  </si>
  <si>
    <r>
      <rPr>
        <b/>
        <sz val="11"/>
        <color theme="1"/>
        <rFont val="Calibri"/>
        <family val="2"/>
        <scheme val="minor"/>
      </rPr>
      <t>No tiene tratamiento</t>
    </r>
    <r>
      <rPr>
        <sz val="11"/>
        <color theme="1"/>
        <rFont val="Calibri"/>
        <family val="2"/>
        <scheme val="minor"/>
      </rPr>
      <t xml:space="preserve">, pero sí se puede controlar. En conejos silvestres es muy difícil de erradicar. Existen medidas preventivas en conejos domésticos como higiene y desinfección, vigilancia epidemiológica, aislamiento y cuarentena de conejos afectados, sacrficio en caso necesario, evitar contacto con animales silvestres. Además se puede prevenir con la </t>
    </r>
    <r>
      <rPr>
        <b/>
        <sz val="11"/>
        <color theme="1"/>
        <rFont val="Calibri"/>
        <family val="2"/>
        <scheme val="minor"/>
      </rPr>
      <t>vacunación</t>
    </r>
    <r>
      <rPr>
        <sz val="11"/>
        <color theme="1"/>
        <rFont val="Calibri"/>
        <family val="2"/>
        <scheme val="minor"/>
      </rPr>
      <t>, esta puede ser de protección única para esta enfermedad o mixta (con mixomatosis). Control de repoblaciones/traslocaciones.</t>
    </r>
  </si>
  <si>
    <r>
      <rPr>
        <b/>
        <sz val="11"/>
        <color rgb="FF0F1C50"/>
        <rFont val="Calibri"/>
        <family val="2"/>
        <scheme val="minor"/>
      </rPr>
      <t>AGRICOLA</t>
    </r>
    <r>
      <rPr>
        <sz val="11"/>
        <color theme="1"/>
        <rFont val="Calibri"/>
        <family val="2"/>
        <scheme val="minor"/>
      </rPr>
      <t>; Referido al conjunto de actividades económicas relacionadas con el cultivo de la tierra para la obtención de materias primas vegetales.</t>
    </r>
  </si>
  <si>
    <r>
      <t xml:space="preserve">Revisión frecuente del estado de la infraestructura de riego, reposición de elementos dañados e implementación de medidas para evitar la entrada del conejo en los cultivos. </t>
    </r>
    <r>
      <rPr>
        <b/>
        <sz val="11"/>
        <color theme="1"/>
        <rFont val="Calibri"/>
        <family val="2"/>
        <scheme val="minor"/>
      </rPr>
      <t>Revestimientos resistentes a las mordeduras. Enterramiento de riegos- Riegos voladizos en leñosas.</t>
    </r>
  </si>
  <si>
    <r>
      <rPr>
        <b/>
        <sz val="11"/>
        <color rgb="FF0F1C50"/>
        <rFont val="Calibri"/>
        <family val="2"/>
        <scheme val="minor"/>
      </rPr>
      <t>GANADERO</t>
    </r>
    <r>
      <rPr>
        <sz val="11"/>
        <color theme="1"/>
        <rFont val="Calibri"/>
        <family val="2"/>
        <scheme val="minor"/>
      </rPr>
      <t>;  Relativo a las afecciones de las actividades de manejo y explotación de animales domesticos con fines de producción, para su aprovechamiento.</t>
    </r>
  </si>
  <si>
    <r>
      <rPr>
        <b/>
        <sz val="11"/>
        <color rgb="FF0F1C50"/>
        <rFont val="Calibri"/>
        <family val="2"/>
        <scheme val="minor"/>
      </rPr>
      <t>CINEGÉTICO</t>
    </r>
    <r>
      <rPr>
        <b/>
        <sz val="11"/>
        <color theme="1"/>
        <rFont val="Calibri"/>
        <family val="2"/>
        <scheme val="minor"/>
      </rPr>
      <t>;</t>
    </r>
    <r>
      <rPr>
        <sz val="11"/>
        <color theme="1"/>
        <rFont val="Calibri"/>
        <family val="2"/>
        <scheme val="minor"/>
      </rPr>
      <t xml:space="preserve"> Referido a las actividades y especies animales relacionadas con la caza.</t>
    </r>
  </si>
  <si>
    <r>
      <t>FORESTAL / SILVÍCOLA/</t>
    </r>
    <r>
      <rPr>
        <b/>
        <sz val="11"/>
        <color rgb="FF0F1C50"/>
        <rFont val="Calibri"/>
        <family val="2"/>
        <scheme val="minor"/>
      </rPr>
      <t>INFRASTRUCTURA VERDE;</t>
    </r>
    <r>
      <rPr>
        <sz val="11"/>
        <color theme="1"/>
        <rFont val="Calibri"/>
        <family val="2"/>
        <scheme val="minor"/>
      </rPr>
      <t xml:space="preserve"> Relativo a zonas verdes de interés que se ven afectadas por la presencia del conejo.</t>
    </r>
  </si>
  <si>
    <r>
      <rPr>
        <b/>
        <sz val="11"/>
        <color rgb="FF0F1C50"/>
        <rFont val="Calibri"/>
        <family val="2"/>
        <scheme val="minor"/>
      </rPr>
      <t>BIODIVERSIDAD</t>
    </r>
    <r>
      <rPr>
        <sz val="11"/>
        <color theme="1"/>
        <rFont val="Calibri"/>
        <family val="2"/>
        <scheme val="minor"/>
      </rPr>
      <t>; Relativo a la pérdida de riqueza de biodiversidad debido a la excesiva presencia o ausencia del conejo.</t>
    </r>
  </si>
  <si>
    <r>
      <rPr>
        <b/>
        <sz val="11"/>
        <color rgb="FF0F1C50"/>
        <rFont val="Calibri"/>
        <family val="2"/>
        <scheme val="minor"/>
      </rPr>
      <t>GOBERNANZA - GESTIÓN;</t>
    </r>
    <r>
      <rPr>
        <sz val="11"/>
        <color theme="1"/>
        <rFont val="Calibri"/>
        <family val="2"/>
        <scheme val="minor"/>
      </rPr>
      <t xml:space="preserve"> Relativo a los organismos que intervienen y gestionan las diferentes situaciones que se generan en este ámbito.</t>
    </r>
  </si>
  <si>
    <t>CATEGORÍA DE IMPACTO NEGATIVO</t>
  </si>
  <si>
    <t>TEMA IMPACTADO</t>
  </si>
  <si>
    <t>RED DE CARRETERAS</t>
  </si>
  <si>
    <t>RED FERROVIARIA</t>
  </si>
  <si>
    <t>Taludes</t>
  </si>
  <si>
    <t>Estructura eléctrica</t>
  </si>
  <si>
    <t xml:space="preserve">Desagües </t>
  </si>
  <si>
    <t>Enterramiento de vallado</t>
  </si>
  <si>
    <t>Mejora puntual del vallado</t>
  </si>
  <si>
    <t>Fuente de referencia</t>
  </si>
  <si>
    <t>Costo total (€)</t>
  </si>
  <si>
    <t>Captura y extracción de individuos mediante huroneo</t>
  </si>
  <si>
    <t>Cubrimiento de taludes con asfalto u hormigón</t>
  </si>
  <si>
    <t xml:space="preserve">Refuerzo del vallado </t>
  </si>
  <si>
    <t>Comentarios</t>
  </si>
  <si>
    <r>
      <t xml:space="preserve">Para cada actividad de uso pasivo que se quiere valorar se debe de aportar la siguiente información por tipo de usuario medio.
</t>
    </r>
    <r>
      <rPr>
        <b/>
        <sz val="11"/>
        <color theme="1"/>
        <rFont val="Calibri"/>
        <family val="2"/>
        <scheme val="minor"/>
      </rPr>
      <t>Actividad 1 - Gastronomía.</t>
    </r>
  </si>
  <si>
    <r>
      <t xml:space="preserve">Para cada actividad de uso activo que se quiere valorar se debe de aportar la siguiente información por tipo de usuario medio.
</t>
    </r>
    <r>
      <rPr>
        <b/>
        <sz val="11"/>
        <color theme="1"/>
        <rFont val="Calibri"/>
        <family val="2"/>
        <scheme val="minor"/>
      </rPr>
      <t>Actividad 1 - Caza.</t>
    </r>
  </si>
  <si>
    <r>
      <t xml:space="preserve">Para cada actividad de uso activo que se quiere valorar se debe de aportar la siguiente información por tipo de usuario medio.
</t>
    </r>
    <r>
      <rPr>
        <b/>
        <sz val="11"/>
        <color theme="1"/>
        <rFont val="Calibri"/>
        <family val="2"/>
        <scheme val="minor"/>
      </rPr>
      <t xml:space="preserve">
Actividad 1 - Caza.</t>
    </r>
  </si>
  <si>
    <r>
      <t>Material animal coleccionado para propósitos de mantener o</t>
    </r>
    <r>
      <rPr>
        <b/>
        <sz val="11"/>
        <color theme="1"/>
        <rFont val="Calibri"/>
        <family val="2"/>
        <scheme val="minor"/>
      </rPr>
      <t xml:space="preserve"> establecer una población</t>
    </r>
    <r>
      <rPr>
        <sz val="11"/>
        <color theme="1"/>
        <rFont val="Calibri"/>
        <family val="2"/>
        <scheme val="minor"/>
      </rPr>
      <t xml:space="preserve"> (Repoblaciones, sueltas, traslocaciones)</t>
    </r>
  </si>
  <si>
    <r>
      <t xml:space="preserve">Animales salvajes (todo el organismo) usados para alimentar </t>
    </r>
    <r>
      <rPr>
        <b/>
        <sz val="11"/>
        <color theme="1"/>
        <rFont val="Calibri"/>
        <family val="2"/>
        <scheme val="minor"/>
      </rPr>
      <t>nuevas cepas</t>
    </r>
    <r>
      <rPr>
        <sz val="11"/>
        <color theme="1"/>
        <rFont val="Calibri"/>
        <family val="2"/>
        <scheme val="minor"/>
      </rPr>
      <t xml:space="preserve"> o variedades</t>
    </r>
  </si>
  <si>
    <r>
      <t xml:space="preserve">Características de los sistemas vivos que permiten </t>
    </r>
    <r>
      <rPr>
        <b/>
        <sz val="11"/>
        <color theme="1"/>
        <rFont val="Calibri"/>
        <family val="2"/>
        <scheme val="minor"/>
      </rPr>
      <t>actividades</t>
    </r>
    <r>
      <rPr>
        <sz val="11"/>
        <color theme="1"/>
        <rFont val="Calibri"/>
        <family val="2"/>
        <scheme val="minor"/>
      </rPr>
      <t xml:space="preserve"> que promueven la salud, la recuperación o el disfrute a través de interacciones </t>
    </r>
    <r>
      <rPr>
        <b/>
        <sz val="11"/>
        <color theme="1"/>
        <rFont val="Calibri"/>
        <family val="2"/>
        <scheme val="minor"/>
      </rPr>
      <t>activas</t>
    </r>
    <r>
      <rPr>
        <sz val="11"/>
        <color theme="1"/>
        <rFont val="Calibri"/>
        <family val="2"/>
        <scheme val="minor"/>
      </rPr>
      <t xml:space="preserve"> o inmersivas. Como por ejemplo la Caza</t>
    </r>
  </si>
  <si>
    <r>
      <t xml:space="preserve">Características de los sistemas vivos que permiten </t>
    </r>
    <r>
      <rPr>
        <b/>
        <sz val="11"/>
        <color theme="1"/>
        <rFont val="Calibri"/>
        <family val="2"/>
        <scheme val="minor"/>
      </rPr>
      <t xml:space="preserve">actividades </t>
    </r>
    <r>
      <rPr>
        <sz val="11"/>
        <color theme="1"/>
        <rFont val="Calibri"/>
        <family val="2"/>
        <scheme val="minor"/>
      </rPr>
      <t xml:space="preserve">que promueven la salud, la recuperación o el disfrute a través de interacciones </t>
    </r>
    <r>
      <rPr>
        <b/>
        <sz val="11"/>
        <color theme="1"/>
        <rFont val="Calibri"/>
        <family val="2"/>
        <scheme val="minor"/>
      </rPr>
      <t>pasivas</t>
    </r>
    <r>
      <rPr>
        <sz val="11"/>
        <color theme="1"/>
        <rFont val="Calibri"/>
        <family val="2"/>
        <scheme val="minor"/>
      </rPr>
      <t xml:space="preserve"> u observacionales, como el turismo gastronómico o fotografía.</t>
    </r>
  </si>
  <si>
    <t>Viales</t>
  </si>
  <si>
    <t>Estrucutra electrica y/o telecomunicaciones</t>
  </si>
  <si>
    <t>Hormigonado previo a huroneo</t>
  </si>
  <si>
    <t>Mantenimiento de animales domésticos que ahuyenten al conejo</t>
  </si>
  <si>
    <t>Incremento de horas de personal</t>
  </si>
  <si>
    <t>Dotación de cobertura de daños</t>
  </si>
  <si>
    <t>Pagos directos por daños.</t>
  </si>
  <si>
    <t>Contratación de asistencias externas</t>
  </si>
  <si>
    <t>Provisión de hurones u otros métodos de control</t>
  </si>
  <si>
    <t>Medidas de protección (vallado) o disuasión</t>
  </si>
  <si>
    <t>Reposición de la especie atropellada mediante programas de conservación</t>
  </si>
  <si>
    <t>Cura y recuperación en centros de fauna</t>
  </si>
  <si>
    <t>Atropellos a fauna silvestre por culpa del CONEJO</t>
  </si>
  <si>
    <t xml:space="preserve">Fomento de poblaciones de conejo </t>
  </si>
  <si>
    <t>Introducciones o refuerzos poblacionales</t>
  </si>
  <si>
    <t>Medidas de gestión de hábitat</t>
  </si>
  <si>
    <t>Gestión de hábitat</t>
  </si>
  <si>
    <t>Erradicación en zonas donde es especie invasora o alóctona</t>
  </si>
  <si>
    <t>Programas de erradicación</t>
  </si>
  <si>
    <t>Fomento o conservación de especies dependientes del conejo</t>
  </si>
  <si>
    <t>Reposición de marras</t>
  </si>
  <si>
    <t>Tubos o mallas protectoras</t>
  </si>
  <si>
    <t>Colocación de tubos protectores</t>
  </si>
  <si>
    <t>Colocación de malla</t>
  </si>
  <si>
    <t>Ramoneo y  roedura de corteza en plantas leñosas.</t>
  </si>
  <si>
    <t>Perdida de valor ecológico especies y hábitats protegidos</t>
  </si>
  <si>
    <t>Medidas de recuperación del hábitat</t>
  </si>
  <si>
    <t>Tapiado y limpieza de solares</t>
  </si>
  <si>
    <t>Plan de actuación municipal</t>
  </si>
  <si>
    <t>Concienciación ciudadana</t>
  </si>
  <si>
    <t>Instalación de posaderos para depredadores</t>
  </si>
  <si>
    <t>Daños a otras especies cinegéticas presentes en el coto</t>
  </si>
  <si>
    <t>Indemnización a agricultores</t>
  </si>
  <si>
    <t>Incremento de días de caza NO COMERCIALES</t>
  </si>
  <si>
    <t>Acciones de mantenimiento de otras especies cinegéticas</t>
  </si>
  <si>
    <t>Declaración de Comarcas de Emergencia Cinegética</t>
  </si>
  <si>
    <t xml:space="preserve">Programas de erradicación sin armas </t>
  </si>
  <si>
    <t>Incremento de horas de personal administrativo</t>
  </si>
  <si>
    <t>Compensación económica por daños generados</t>
  </si>
  <si>
    <t>Programas de concienciación</t>
  </si>
  <si>
    <t>Programas de recuperación</t>
  </si>
  <si>
    <t>Vigilancia ambiental</t>
  </si>
  <si>
    <t>Valor económico de la especie perdida</t>
  </si>
  <si>
    <t>Daños cinegéticos sobre predadores por competencia</t>
  </si>
  <si>
    <t>Vigilancia sanitaria en fauna silvestre</t>
  </si>
  <si>
    <t>Vigilancia sanitaria en personas</t>
  </si>
  <si>
    <t>Vigilancia sanitaria en animales domésticos</t>
  </si>
  <si>
    <t>Jornadas médicas</t>
  </si>
  <si>
    <t>Provisión de fármacos para personas</t>
  </si>
  <si>
    <t>Provisión de fármacos para animales domésticos</t>
  </si>
  <si>
    <t>Vacunación</t>
  </si>
  <si>
    <t>Uso de medidas preventivas</t>
  </si>
  <si>
    <t>Eliminación de cadaveres</t>
  </si>
  <si>
    <t>Equipos de protección</t>
  </si>
  <si>
    <t>Provisión de antibióticos</t>
  </si>
  <si>
    <t>Estudio molecular de brotes</t>
  </si>
  <si>
    <t>Campañas de vacunación</t>
  </si>
  <si>
    <t>Retirada de cadáveres</t>
  </si>
  <si>
    <t>Control de vectores</t>
  </si>
  <si>
    <t>Tratamiento antifúngico.</t>
  </si>
  <si>
    <t>Control repoblaciones / traslocaciones</t>
  </si>
  <si>
    <t>Desparasitación de animales domésticos</t>
  </si>
  <si>
    <t>Tratamiento sanitario afectados</t>
  </si>
  <si>
    <t>Vigilancia sanitaria integrada</t>
  </si>
  <si>
    <t>Tratamiento animales domésticos (rumiantes)</t>
  </si>
  <si>
    <t>Gestión del brote</t>
  </si>
  <si>
    <t xml:space="preserve">Tratamiento sanitario </t>
  </si>
  <si>
    <t>Perdida del animal</t>
  </si>
  <si>
    <t>Costos de veterinario</t>
  </si>
  <si>
    <t>Erradicación del conejo</t>
  </si>
  <si>
    <t>Aumento de jornadas de caza</t>
  </si>
  <si>
    <t>Aplicación de productos repelentes (abonos)</t>
  </si>
  <si>
    <t>Instalación de vallado perimetral</t>
  </si>
  <si>
    <t>Instalación de foso perimetral (similar a paso canadiense)</t>
  </si>
  <si>
    <t>Plantación perimetral con especies no palatables para el conejo</t>
  </si>
  <si>
    <t>Gestión de hábitats</t>
  </si>
  <si>
    <t>Caléndula</t>
  </si>
  <si>
    <t>Azafrán</t>
  </si>
  <si>
    <t>Medidas preventivas administrativas</t>
  </si>
  <si>
    <t>Reposición de elementos</t>
  </si>
  <si>
    <t>Enterramiento de elementos</t>
  </si>
  <si>
    <t>Refuerzo de elementos</t>
  </si>
  <si>
    <t>Suma total de la dotación económica a daños ganaderos, agrícolas u otros…</t>
  </si>
  <si>
    <t>Valor de la jornada laboral del personal administrativo de refuerzo</t>
  </si>
  <si>
    <t>Costes de extracción de individuos mediante captura con hurón</t>
  </si>
  <si>
    <t>Costes de ejecución de obra</t>
  </si>
  <si>
    <t>Costes del plan de ejecución</t>
  </si>
  <si>
    <t>Costes de ejecución y sustitución de materiales</t>
  </si>
  <si>
    <t>Costes de alimentación, veterinario y seguros del animal</t>
  </si>
  <si>
    <t>Costes de extracción de individuos mediante captura con hurón + costes de ejecución de obra</t>
  </si>
  <si>
    <t>Costes de personal</t>
  </si>
  <si>
    <t>Costes farmacológicos</t>
  </si>
  <si>
    <t>Costes de vacunación</t>
  </si>
  <si>
    <t>Costes de medidas de prevención</t>
  </si>
  <si>
    <t>Costes de seguimiento médico</t>
  </si>
  <si>
    <t>Costes de vigilancia ambiental</t>
  </si>
  <si>
    <t>Coastes de vigilancia veterinaria</t>
  </si>
  <si>
    <t>Costes de equipos de protección</t>
  </si>
  <si>
    <t>Costes de incineración</t>
  </si>
  <si>
    <t>Costes de laboratorio</t>
  </si>
  <si>
    <t>Costes de campaña de vacunación</t>
  </si>
  <si>
    <t>Costes de fumigación</t>
  </si>
  <si>
    <t>Estudio molecular del brote</t>
  </si>
  <si>
    <t>Costes de desparasitación</t>
  </si>
  <si>
    <t>Costes en campañas de educación ambiental</t>
  </si>
  <si>
    <t>SELECCIONE</t>
  </si>
  <si>
    <t>Suma de costos del total de actividades de erradicación o presupuesto total destinado a tal fin</t>
  </si>
  <si>
    <t>Costes de vigilancia veterinaria</t>
  </si>
  <si>
    <t>Costes de veterinario + tratamiento</t>
  </si>
  <si>
    <t>Valor económico en el mercado del animal perdido</t>
  </si>
  <si>
    <t>Costes de plantación</t>
  </si>
  <si>
    <t>Costes de aplicación</t>
  </si>
  <si>
    <t>Costes de jornada de caza que no genera beneficios</t>
  </si>
  <si>
    <t>Costes de gestión y ejecución de actuaciones en el territorio</t>
  </si>
  <si>
    <t>Costes de reposición</t>
  </si>
  <si>
    <t>Inversión en planes o actuaciones de minimización de impactos</t>
  </si>
  <si>
    <t>Inversión en planes de gestión y conservación de especies cinegéticas que NO son el conejo</t>
  </si>
  <si>
    <t>Costes de compensación de daño agrícola por falta de esfuerzo cinegético</t>
  </si>
  <si>
    <t>Inversión destinada a las áreas de emergencia por daños de conejo</t>
  </si>
  <si>
    <t>Valor monetraio de la especie ver MORA</t>
  </si>
  <si>
    <t>Inversión en programas de recuperación de la especie afectada</t>
  </si>
  <si>
    <t>Inversión en programas de educación ambiental</t>
  </si>
  <si>
    <t>Inversión en programas de concienciación ciudadana</t>
  </si>
  <si>
    <t>Inversión en planes municipales a compensación de daños</t>
  </si>
  <si>
    <t>Presupuesto total a compensación de daños</t>
  </si>
  <si>
    <t>Cantidad total destinada a daños agrícolas, ganaderos o cinegéticos</t>
  </si>
  <si>
    <t xml:space="preserve">Inversión destinada a la cría de hurones </t>
  </si>
  <si>
    <t>Inversión destinada al plan de prevención de daños</t>
  </si>
  <si>
    <t>Inversión en centros de cría a depredadores del conejo atropellados</t>
  </si>
  <si>
    <t>Inversión destinada a programas de reintroducción o refuerzo poblacional</t>
  </si>
  <si>
    <t xml:space="preserve">SUMA </t>
  </si>
  <si>
    <t>PULGAS Y GARRAPATAS</t>
  </si>
  <si>
    <r>
      <t>TIÑA</t>
    </r>
    <r>
      <rPr>
        <b/>
        <sz val="11"/>
        <rFont val="Calibri"/>
        <family val="2"/>
        <scheme val="minor"/>
      </rPr>
      <t xml:space="preserve"> </t>
    </r>
    <r>
      <rPr>
        <sz val="11"/>
        <rFont val="Calibri"/>
        <family val="2"/>
        <scheme val="minor"/>
      </rPr>
      <t>(POCA RELEVANCIA)</t>
    </r>
  </si>
  <si>
    <t>METODOLOGÍA DE VALORACIÓN DE LOS IMPACTOS NEGATIVOS DEL CONEJO SILVESTRE</t>
  </si>
  <si>
    <t>Petunias</t>
  </si>
  <si>
    <t xml:space="preserve">Plan de Prevención de Daños </t>
  </si>
  <si>
    <t xml:space="preserve">Vallado perimetral en zonas de pasto (Dependiendo de la envergadura), </t>
  </si>
  <si>
    <t>COMARCAL</t>
  </si>
  <si>
    <t>AUTONÓMICO</t>
  </si>
  <si>
    <t>NACIONAL</t>
  </si>
  <si>
    <t>Foto Copyright: WWF</t>
  </si>
  <si>
    <t xml:space="preserve">RAVAL </t>
  </si>
  <si>
    <t>Bosques seminaturales poco explotados</t>
  </si>
  <si>
    <t>Información necesaria</t>
  </si>
  <si>
    <t>Guarda Coto de San Clemente</t>
  </si>
  <si>
    <t>Seguro del coto</t>
  </si>
  <si>
    <t>Coste póliza de daños a terceros contratada</t>
  </si>
  <si>
    <t>AGROSEGURO 2022</t>
  </si>
  <si>
    <t>Valor anual de contratación del personal externo</t>
  </si>
  <si>
    <t>Valor anual del personal administrativo de refuerzo</t>
  </si>
  <si>
    <t>Grupo Ecologista de San Clemente</t>
  </si>
  <si>
    <t>Guarda Coto de San Clemente y SIGPAC</t>
  </si>
  <si>
    <t xml:space="preserve">Coste anual póliza seguro del coto </t>
  </si>
  <si>
    <t>San Clemente</t>
  </si>
  <si>
    <t>VALOR PRESENTE NETO</t>
  </si>
  <si>
    <t>VALOR PRESENTE NETO DE LA ESPECIE</t>
  </si>
  <si>
    <t>Confianza del dato</t>
  </si>
  <si>
    <t>Media</t>
  </si>
  <si>
    <t>Baja</t>
  </si>
  <si>
    <t>Esta metodología de análisis tiene por objetivo "la elaboración de un marco práctico para la realización de valoraciones económicas del impacto socioeconómico de las poblaciones de conejo de monte”. 
Bajo el marco de trabajo del Life Iberconejo se ha desarrollado una herramienta para poder llevar a cabo valoraciones del impacto socioeconómico que generan los diferentes modelos de gestión del conejo de monte. Para ello, se han tenido en cuenta tantos los costos de los impactos negativos de las poblaciones, como los beneficios directos que genera sobre la economía. 
La metodología desarrollada define el procedimiento a seguir y las necesidades de información a integrar, para proceder a realizar valoraciones aplicadas a múltiples alcances de análisis, tanto local como nacional.</t>
  </si>
  <si>
    <t>VALOR ECONÓMICO ANUAL 2023 DEL IMPACTO NEGATIVO</t>
  </si>
  <si>
    <t>VALOR ECONÓMICO ANUAL 2023 DEL IMPACTO POSITIVO</t>
  </si>
  <si>
    <r>
      <t xml:space="preserve">No contratan huroneros, </t>
    </r>
    <r>
      <rPr>
        <b/>
        <sz val="11"/>
        <color theme="1"/>
        <rFont val="Calibri"/>
        <family val="2"/>
        <scheme val="minor"/>
      </rPr>
      <t xml:space="preserve">emiten autorizaciones </t>
    </r>
    <r>
      <rPr>
        <sz val="11"/>
        <color theme="1"/>
        <rFont val="Calibri"/>
        <family val="2"/>
        <scheme val="minor"/>
      </rPr>
      <t>para captura de conejo en taludes de carreteras. En 2022 han emitido 494 autorizaciones en CLM (</t>
    </r>
    <r>
      <rPr>
        <b/>
        <sz val="11"/>
        <color theme="1"/>
        <rFont val="Calibri"/>
        <family val="2"/>
        <scheme val="minor"/>
      </rPr>
      <t>20</t>
    </r>
    <r>
      <rPr>
        <sz val="11"/>
        <color theme="1"/>
        <rFont val="Calibri"/>
        <family val="2"/>
        <scheme val="minor"/>
      </rPr>
      <t xml:space="preserve"> </t>
    </r>
    <r>
      <rPr>
        <b/>
        <sz val="11"/>
        <color theme="1"/>
        <rFont val="Calibri"/>
        <family val="2"/>
        <scheme val="minor"/>
      </rPr>
      <t>en provincia de Cuenca</t>
    </r>
    <r>
      <rPr>
        <sz val="11"/>
        <color theme="1"/>
        <rFont val="Calibri"/>
        <family val="2"/>
        <scheme val="minor"/>
      </rPr>
      <t xml:space="preserve">). Estos datos se refieren a autorizaciones expedidas, pudiendo ser presentadas por particulares individuales o grupos, por lo que no se puede saber el Nº de huroneros que participan en cada solicitud. Dado este contexto se ha construido el siguiente escenario para 2022, en el cual se estima que en la zona de San Clemente se ha concedido </t>
    </r>
    <r>
      <rPr>
        <b/>
        <sz val="11"/>
        <color theme="1"/>
        <rFont val="Calibri"/>
        <family val="2"/>
        <scheme val="minor"/>
      </rPr>
      <t>1 autorización</t>
    </r>
    <r>
      <rPr>
        <sz val="11"/>
        <color theme="1"/>
        <rFont val="Calibri"/>
        <family val="2"/>
        <scheme val="minor"/>
      </rPr>
      <t xml:space="preserve"> de captura con un gasto asociado de </t>
    </r>
    <r>
      <rPr>
        <b/>
        <sz val="11"/>
        <color theme="1"/>
        <rFont val="Calibri"/>
        <family val="2"/>
        <scheme val="minor"/>
      </rPr>
      <t>32,92 € día/huronero</t>
    </r>
    <r>
      <rPr>
        <sz val="11"/>
        <color theme="1"/>
        <rFont val="Calibri"/>
        <family val="2"/>
        <scheme val="minor"/>
      </rPr>
      <t xml:space="preserve"> (ficha valoración económica) a ejecutar por un grupo de </t>
    </r>
    <r>
      <rPr>
        <b/>
        <sz val="11"/>
        <color theme="1"/>
        <rFont val="Calibri"/>
        <family val="2"/>
        <scheme val="minor"/>
      </rPr>
      <t>4 personas</t>
    </r>
    <r>
      <rPr>
        <sz val="11"/>
        <color theme="1"/>
        <rFont val="Calibri"/>
        <family val="2"/>
        <scheme val="minor"/>
      </rPr>
      <t xml:space="preserve"> durante </t>
    </r>
    <r>
      <rPr>
        <b/>
        <sz val="11"/>
        <color theme="1"/>
        <rFont val="Calibri"/>
        <family val="2"/>
        <scheme val="minor"/>
      </rPr>
      <t xml:space="preserve">40 días. </t>
    </r>
    <r>
      <rPr>
        <sz val="11"/>
        <color theme="1"/>
        <rFont val="Calibri"/>
        <family val="2"/>
        <scheme val="minor"/>
      </rPr>
      <t>El gasto estimado en este supuesto es de</t>
    </r>
    <r>
      <rPr>
        <b/>
        <sz val="11"/>
        <color theme="1"/>
        <rFont val="Calibri"/>
        <family val="2"/>
        <scheme val="minor"/>
      </rPr>
      <t xml:space="preserve"> 5.267,1 €. </t>
    </r>
    <r>
      <rPr>
        <sz val="11"/>
        <color rgb="FFFF0000"/>
        <rFont val="Calibri"/>
        <family val="2"/>
        <scheme val="minor"/>
      </rPr>
      <t>*</t>
    </r>
    <r>
      <rPr>
        <sz val="11"/>
        <color theme="1"/>
        <rFont val="Calibri"/>
        <family val="2"/>
        <scheme val="minor"/>
      </rPr>
      <t xml:space="preserve">Si se desea establecer otro escenario es necesario modificar los datos presentes en la </t>
    </r>
    <r>
      <rPr>
        <i/>
        <sz val="11"/>
        <color theme="1"/>
        <rFont val="Calibri"/>
        <family val="2"/>
        <scheme val="minor"/>
      </rPr>
      <t>celda J7</t>
    </r>
    <r>
      <rPr>
        <sz val="11"/>
        <color rgb="FFFF0000"/>
        <rFont val="Calibri"/>
        <family val="2"/>
        <scheme val="minor"/>
      </rPr>
      <t>*</t>
    </r>
  </si>
  <si>
    <t>MÉTODOS DE CUANTIFICACIÓN VS CONFIANZA</t>
  </si>
  <si>
    <t>Método de cuantificación</t>
  </si>
  <si>
    <t>Definición</t>
  </si>
  <si>
    <t xml:space="preserve">Confianza </t>
  </si>
  <si>
    <t>Alta</t>
  </si>
  <si>
    <t>A falta de información suficiente en los métodos anteriores, se elabora un escenario aproximado que refleje lo mejor posible  el contexto presente en cada tipo de impacto.</t>
  </si>
  <si>
    <t>Utilización de estadísticas locales, comarcales o nacionales, para obtener valores referenciales de calidad aplicables a la zona de estudio.</t>
  </si>
  <si>
    <t>Presencia de fuentes de información fiables y cercanas a la zona de estudio, donde se obtienen datos de alta calidad y precisión.</t>
  </si>
  <si>
    <t>VALORACIÓN CUALITATIVA DEL SERVICIO DE CONSERVACIÓN DE LA BIODIVERSIDAD</t>
  </si>
  <si>
    <t>VALORACIÓN CUALITATIVA DEL SERVICIO DE CONSERVACIÓN DEL SUELO</t>
  </si>
  <si>
    <t>Grado de intensidad del suelo</t>
  </si>
  <si>
    <r>
      <t>No se hormigonea. En zonas periurbanas y plantas fotovoltaicas con alta densidad de conejo se realizan jornadas puntuales de huroneo. Se han realizado 2 jornadas de huroneo en las que se han capturado 250 individuos. Dado este contexto, se ha diseñado el siguiente escenario en el que se contemplan</t>
    </r>
    <r>
      <rPr>
        <b/>
        <sz val="11"/>
        <color theme="1"/>
        <rFont val="Calibri"/>
        <family val="2"/>
        <scheme val="minor"/>
      </rPr>
      <t xml:space="preserve"> 2 jornadas de huroneo</t>
    </r>
    <r>
      <rPr>
        <sz val="11"/>
        <color theme="1"/>
        <rFont val="Calibri"/>
        <family val="2"/>
        <scheme val="minor"/>
      </rPr>
      <t xml:space="preserve"> con un gasto diario asociado de </t>
    </r>
    <r>
      <rPr>
        <b/>
        <sz val="11"/>
        <color theme="1"/>
        <rFont val="Calibri"/>
        <family val="2"/>
        <scheme val="minor"/>
      </rPr>
      <t>32,92 €/huronero</t>
    </r>
    <r>
      <rPr>
        <sz val="11"/>
        <color theme="1"/>
        <rFont val="Calibri"/>
        <family val="2"/>
        <scheme val="minor"/>
      </rPr>
      <t xml:space="preserve"> y en el que participa un grupo de </t>
    </r>
    <r>
      <rPr>
        <b/>
        <sz val="11"/>
        <color theme="1"/>
        <rFont val="Calibri"/>
        <family val="2"/>
        <scheme val="minor"/>
      </rPr>
      <t>4 personas</t>
    </r>
    <r>
      <rPr>
        <sz val="11"/>
        <color theme="1"/>
        <rFont val="Calibri"/>
        <family val="2"/>
        <scheme val="minor"/>
      </rPr>
      <t xml:space="preserve">. El gasto estimado en este supuesto es de </t>
    </r>
    <r>
      <rPr>
        <b/>
        <sz val="11"/>
        <color theme="1"/>
        <rFont val="Calibri"/>
        <family val="2"/>
        <scheme val="minor"/>
      </rPr>
      <t>263,36€</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Si se desea establecer otro escenario es necesario modificar los datos presentes en la </t>
    </r>
    <r>
      <rPr>
        <i/>
        <sz val="11"/>
        <color theme="1"/>
        <rFont val="Calibri"/>
        <family val="2"/>
        <scheme val="minor"/>
      </rPr>
      <t>celda J31</t>
    </r>
    <r>
      <rPr>
        <i/>
        <sz val="11"/>
        <color rgb="FFFF0000"/>
        <rFont val="Calibri"/>
        <family val="2"/>
        <scheme val="minor"/>
      </rPr>
      <t>*</t>
    </r>
  </si>
  <si>
    <t>Junta de Comunidades de Castilla La Mancha</t>
  </si>
  <si>
    <r>
      <t xml:space="preserve">El coto invierte </t>
    </r>
    <r>
      <rPr>
        <b/>
        <sz val="11"/>
        <color theme="1"/>
        <rFont val="Calibri"/>
        <family val="2"/>
        <scheme val="minor"/>
      </rPr>
      <t>1.000 €</t>
    </r>
    <r>
      <rPr>
        <sz val="11"/>
        <color theme="1"/>
        <rFont val="Calibri"/>
        <family val="2"/>
        <scheme val="minor"/>
      </rPr>
      <t xml:space="preserve"> anuales para compra y reposición de tubos y empalmes de riego en cultivos agrícolas.</t>
    </r>
  </si>
  <si>
    <r>
      <t xml:space="preserve">El coto cuenta con un seguro de daños a terceros, cuyo coste anual es de </t>
    </r>
    <r>
      <rPr>
        <b/>
        <sz val="11"/>
        <color theme="1"/>
        <rFont val="Calibri"/>
        <family val="2"/>
        <scheme val="minor"/>
      </rPr>
      <t>8.500 €</t>
    </r>
    <r>
      <rPr>
        <sz val="11"/>
        <color theme="1"/>
        <rFont val="Calibri"/>
        <family val="2"/>
        <scheme val="minor"/>
      </rPr>
      <t xml:space="preserve">.  </t>
    </r>
  </si>
  <si>
    <r>
      <t xml:space="preserve">No se han ejecutado repoblaciones forestales en el año de estudio (2022). El gasto asociado a estas medidas correctoras es de </t>
    </r>
    <r>
      <rPr>
        <b/>
        <sz val="11"/>
        <color theme="1"/>
        <rFont val="Calibri"/>
        <family val="2"/>
        <scheme val="minor"/>
      </rPr>
      <t>0 €.</t>
    </r>
  </si>
  <si>
    <r>
      <t xml:space="preserve">La Junta de Castilla La Mancha ha llevado a cabo la contratación de un equipo de 3 técnicos para labores administrativas de seguimiento, con un salario anual de 120.000 € </t>
    </r>
    <r>
      <rPr>
        <sz val="11"/>
        <color rgb="FFFF0000"/>
        <rFont val="Calibri"/>
        <family val="2"/>
        <scheme val="minor"/>
      </rPr>
      <t>a partir de 2023</t>
    </r>
    <r>
      <rPr>
        <sz val="11"/>
        <color theme="1"/>
        <rFont val="Calibri"/>
        <family val="2"/>
        <scheme val="minor"/>
      </rPr>
      <t>. El gasto asociado a esta medida correctora se obtiene aplicando un porcentaje de dedicación del 25 % al salario anual del equipo --&gt;</t>
    </r>
    <r>
      <rPr>
        <b/>
        <sz val="11"/>
        <color theme="1"/>
        <rFont val="Calibri"/>
        <family val="2"/>
        <scheme val="minor"/>
      </rPr>
      <t xml:space="preserve"> 30.000 €</t>
    </r>
    <r>
      <rPr>
        <sz val="11"/>
        <color theme="1"/>
        <rFont val="Calibri"/>
        <family val="2"/>
        <scheme val="minor"/>
      </rPr>
      <t xml:space="preserve">. </t>
    </r>
  </si>
  <si>
    <r>
      <t xml:space="preserve">La indemnización total pagada por AGROSEGURO en 2022 debido a daños de conejo en cultivos de San Clemente es de </t>
    </r>
    <r>
      <rPr>
        <b/>
        <sz val="11"/>
        <color theme="1"/>
        <rFont val="Calibri"/>
        <family val="2"/>
        <scheme val="minor"/>
      </rPr>
      <t>12.249,26 €</t>
    </r>
    <r>
      <rPr>
        <sz val="11"/>
        <color theme="1"/>
        <rFont val="Calibri"/>
        <family val="2"/>
        <scheme val="minor"/>
      </rPr>
      <t>.</t>
    </r>
  </si>
  <si>
    <r>
      <t xml:space="preserve">Desde la Unidad de Carreteras de Albacete, confirman que no han instalado vallado o malla conejera en las carreteras, ni han restaurado taludes en la zona de estudio, por lo que el gasto asociado a esta medida correctora es de </t>
    </r>
    <r>
      <rPr>
        <b/>
        <sz val="11"/>
        <color theme="1"/>
        <rFont val="Calibri"/>
        <family val="2"/>
        <scheme val="minor"/>
      </rPr>
      <t>0 €</t>
    </r>
    <r>
      <rPr>
        <sz val="11"/>
        <color theme="1"/>
        <rFont val="Calibri"/>
        <family val="2"/>
        <scheme val="minor"/>
      </rPr>
      <t>.</t>
    </r>
  </si>
  <si>
    <t>Tipo de uso de suelo segun intervección humana</t>
  </si>
  <si>
    <r>
      <t xml:space="preserve">La Diputación de Cuenca dota con 20.000 € bianuales al Ayuntamiento de San Clemente para la realización de la Feria de gastronomía cinegética. Se consideran </t>
    </r>
    <r>
      <rPr>
        <b/>
        <sz val="11"/>
        <color theme="1"/>
        <rFont val="Calibri"/>
        <family val="2"/>
        <scheme val="minor"/>
      </rPr>
      <t>10.000 €</t>
    </r>
    <r>
      <rPr>
        <sz val="11"/>
        <color theme="1"/>
        <rFont val="Calibri"/>
        <family val="2"/>
        <scheme val="minor"/>
      </rPr>
      <t xml:space="preserve"> anuales.</t>
    </r>
  </si>
  <si>
    <r>
      <t xml:space="preserve">Pese a la alta población de conejo en la zona, no tienen vallado específico anti conejo. El coste asociado a esta medida correctora es de </t>
    </r>
    <r>
      <rPr>
        <b/>
        <sz val="11"/>
        <color theme="1"/>
        <rFont val="Calibri"/>
        <family val="2"/>
        <scheme val="minor"/>
      </rPr>
      <t>0€</t>
    </r>
    <r>
      <rPr>
        <sz val="11"/>
        <color theme="1"/>
        <rFont val="Calibri"/>
        <family val="2"/>
        <scheme val="minor"/>
      </rPr>
      <t>.</t>
    </r>
  </si>
  <si>
    <t>Unidad monetaria Presupuesto total (€/año)</t>
  </si>
  <si>
    <r>
      <t xml:space="preserve">Considerando un escenario en el que, los 220 socios cazadores salen un total de 3 días por semana durante la temporada hábil de caza (Octubre - Febrero y Julio - Agosto), y teniendo un gasto diario de 36,92 €/cazador, se obtiene un valor económico para este servicio valorado en </t>
    </r>
    <r>
      <rPr>
        <b/>
        <sz val="11"/>
        <color theme="1"/>
        <rFont val="Calibri"/>
        <family val="2"/>
        <scheme val="minor"/>
      </rPr>
      <t>649.801,64 €</t>
    </r>
    <r>
      <rPr>
        <sz val="11"/>
        <color theme="1"/>
        <rFont val="Calibri"/>
        <family val="2"/>
        <scheme val="minor"/>
      </rPr>
      <t>.</t>
    </r>
  </si>
  <si>
    <r>
      <t xml:space="preserve">Según las estimaciones en la zona, un total de 4.500 conejos de monte se destinan a alimentación, considerando que el peso medio de una canal de conejo de monte es de 0,75 kg / individuo y un precio de mercado medio valorado en 9 €/kg, se obtiene un valor económico para este servicio valorado en </t>
    </r>
    <r>
      <rPr>
        <b/>
        <sz val="11"/>
        <color theme="1"/>
        <rFont val="Calibri"/>
        <family val="2"/>
        <scheme val="minor"/>
      </rPr>
      <t>30.375 €</t>
    </r>
    <r>
      <rPr>
        <sz val="11"/>
        <color theme="1"/>
        <rFont val="Calibri"/>
        <family val="2"/>
        <scheme val="minor"/>
      </rPr>
      <t xml:space="preserve">. </t>
    </r>
  </si>
  <si>
    <r>
      <t xml:space="preserve">Debido al desarrollo de 3 proyectos de investigación en la zona de San Clemente (Life IberConejo y las monitorizaciones y censos de liebre y zorro), en el año presente un total de2 técnicos realizaron 2 jornadas de muestreo de campo, para las que fueron necesarias 2 noches de alojamiento y 4 comidas (136 € día/persona) y con un coste personal al día de 106,95 €. Dado este contexto, se obtiene un valor económico para este servicio ecosistémico de investigación valorado en </t>
    </r>
    <r>
      <rPr>
        <b/>
        <sz val="11"/>
        <color theme="1"/>
        <rFont val="Calibri"/>
        <family val="2"/>
        <scheme val="minor"/>
      </rPr>
      <t>971,80 €.</t>
    </r>
  </si>
  <si>
    <t>CONFIANZA</t>
  </si>
  <si>
    <t>METODO DE VALORACIÓN</t>
  </si>
  <si>
    <t>DIRECTO</t>
  </si>
  <si>
    <t>INDIRECTO</t>
  </si>
  <si>
    <t>ALCANCE VALORACIÓN MONETARIA</t>
  </si>
  <si>
    <t>Unidad monetaria / Unidad cuantitativa (€/kg año)</t>
  </si>
  <si>
    <t>Unidad monetaria Presupuesto total (€ año)</t>
  </si>
  <si>
    <r>
      <t xml:space="preserve">El coto invierte 20.000 € anuales en instalación de vallado anti conejo para protección de cultivos. Dado que la gran parte de cultivos son de tipo no leñoso, se ha considerado un supuesto en el que el </t>
    </r>
    <r>
      <rPr>
        <b/>
        <sz val="11"/>
        <color theme="1"/>
        <rFont val="Calibri"/>
        <family val="2"/>
        <scheme val="minor"/>
      </rPr>
      <t xml:space="preserve">75 % </t>
    </r>
    <r>
      <rPr>
        <sz val="11"/>
        <color theme="1"/>
        <rFont val="Calibri"/>
        <family val="2"/>
        <scheme val="minor"/>
      </rPr>
      <t xml:space="preserve">de esta inversión va destinado a este tipo de cultivos. El gasto asociado a esta medida correctora se establece en </t>
    </r>
    <r>
      <rPr>
        <b/>
        <sz val="11"/>
        <color theme="1"/>
        <rFont val="Calibri"/>
        <family val="2"/>
        <scheme val="minor"/>
      </rPr>
      <t>15.000 €</t>
    </r>
    <r>
      <rPr>
        <sz val="11"/>
        <color theme="1"/>
        <rFont val="Calibri"/>
        <family val="2"/>
        <scheme val="minor"/>
      </rPr>
      <t>.</t>
    </r>
  </si>
  <si>
    <r>
      <t xml:space="preserve">El coto invierte 20.000 € anuales en instalación de vallado anti conejo para protección de cultivos. Dado que la presencia de cultivos de tipo leñoso es menor, se ha considerado un supuesto en el que el </t>
    </r>
    <r>
      <rPr>
        <b/>
        <sz val="11"/>
        <color theme="1"/>
        <rFont val="Calibri"/>
        <family val="2"/>
        <scheme val="minor"/>
      </rPr>
      <t>25 %</t>
    </r>
    <r>
      <rPr>
        <sz val="11"/>
        <color theme="1"/>
        <rFont val="Calibri"/>
        <family val="2"/>
        <scheme val="minor"/>
      </rPr>
      <t xml:space="preserve"> de esta inversión va destinado a este tipo de cultivos. El gasto asociado a esta medida correctora se establece en</t>
    </r>
    <r>
      <rPr>
        <b/>
        <sz val="11"/>
        <color theme="1"/>
        <rFont val="Calibri"/>
        <family val="2"/>
        <scheme val="minor"/>
      </rPr>
      <t xml:space="preserve"> 5.000 €.</t>
    </r>
  </si>
  <si>
    <r>
      <t xml:space="preserve">Las jornadas extraordinarias de caza fuera de época hábil, están incluidas en la </t>
    </r>
    <r>
      <rPr>
        <i/>
        <sz val="11"/>
        <color theme="1"/>
        <rFont val="Calibri"/>
        <family val="2"/>
        <scheme val="minor"/>
      </rPr>
      <t>celda J114</t>
    </r>
    <r>
      <rPr>
        <sz val="11"/>
        <color theme="1"/>
        <rFont val="Calibri"/>
        <family val="2"/>
        <scheme val="minor"/>
      </rPr>
      <t xml:space="preserve"> "Incremento de días de caza no comerciales" por lo que, para evitar dobles conteos, no se incluyen en este apartado.</t>
    </r>
  </si>
  <si>
    <r>
      <t xml:space="preserve">Durante la declaración de Comarca de Emergencia Cinegética (08/03 - 08/10), los socios del coto cazan con mayor frecuencia que fuera de la época hábil lo que supone un sobrecoste al cazador. Para estimar este impacto negativo se ha construido un supuesto en el que se ha considerando que, al menos, la mitad de los socios (110) caza al emnso 50 días fuera de la época de vedad (2 días/semana), asumiendo un gasto de 36,92 € día/cazador esto supone un coste asociado por sobrecaza de </t>
    </r>
    <r>
      <rPr>
        <b/>
        <sz val="11"/>
        <color theme="1"/>
        <rFont val="Calibri"/>
        <family val="2"/>
        <scheme val="minor"/>
      </rPr>
      <t>203.060 €</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Si se desea establecer otro escenario es necesario modificar los datos presentes en la </t>
    </r>
    <r>
      <rPr>
        <i/>
        <sz val="11"/>
        <color theme="1"/>
        <rFont val="Calibri"/>
        <family val="2"/>
        <scheme val="minor"/>
      </rPr>
      <t>celda J114</t>
    </r>
    <r>
      <rPr>
        <sz val="11"/>
        <color rgb="FFFF0000"/>
        <rFont val="Calibri"/>
        <family val="2"/>
        <scheme val="minor"/>
      </rPr>
      <t>*</t>
    </r>
  </si>
  <si>
    <r>
      <t xml:space="preserve">El guarda se encarga de hacer comunicaciones previas para realizar control de conejos, </t>
    </r>
    <r>
      <rPr>
        <b/>
        <sz val="11"/>
        <color theme="1"/>
        <rFont val="Calibri"/>
        <family val="2"/>
        <scheme val="minor"/>
      </rPr>
      <t>no hay gasto extra</t>
    </r>
    <r>
      <rPr>
        <sz val="11"/>
        <color theme="1"/>
        <rFont val="Calibri"/>
        <family val="2"/>
        <scheme val="minor"/>
      </rPr>
      <t>. Se estima que el gasto asociado a esta medida correctora se corresponde con un 25 % sobre el salario anual (36.000 €) del Guarda del Coto</t>
    </r>
  </si>
  <si>
    <r>
      <t>Teniendo en cuenta la superficie de cultivos leñosos presente en la zona de San Clemente y la densidad de plantación por hectárea de cada especie, se ha estimado que se han instalado un total de 14.162.160 tubos protectores (4.649 ha viñedo x 3.000 tubos/ha + 590 ha almendro x 220 tubos/ha + 388 ha pistacho x 220 tubos/ha). Suponiendo que todos los tuvos se han instalado el mismo año de este análisis, teniendo en cuenta un precio unitario por tubo de</t>
    </r>
    <r>
      <rPr>
        <b/>
        <sz val="11"/>
        <color theme="1"/>
        <rFont val="Calibri"/>
        <family val="2"/>
        <scheme val="minor"/>
      </rPr>
      <t xml:space="preserve"> 0,4 €</t>
    </r>
    <r>
      <rPr>
        <sz val="11"/>
        <color theme="1"/>
        <rFont val="Calibri"/>
        <family val="2"/>
        <scheme val="minor"/>
      </rPr>
      <t xml:space="preserve">, una vida útil en campo aproximada de </t>
    </r>
    <r>
      <rPr>
        <b/>
        <sz val="11"/>
        <color theme="1"/>
        <rFont val="Calibri"/>
        <family val="2"/>
        <scheme val="minor"/>
      </rPr>
      <t>15 años, el costo</t>
    </r>
    <r>
      <rPr>
        <sz val="11"/>
        <color theme="1"/>
        <rFont val="Calibri"/>
        <family val="2"/>
        <scheme val="minor"/>
      </rPr>
      <t xml:space="preserve"> asociado a esta medida correctora se estima en ((14.162.160 tubos x 0,4 €/tubo) / 15 años útiles) = </t>
    </r>
    <r>
      <rPr>
        <b/>
        <sz val="11"/>
        <color theme="1"/>
        <rFont val="Calibri"/>
        <family val="2"/>
        <scheme val="minor"/>
      </rPr>
      <t xml:space="preserve">377.657,60 €. </t>
    </r>
  </si>
  <si>
    <t>NEGATIVA</t>
  </si>
  <si>
    <t>VALOR FUTURO (€)</t>
  </si>
  <si>
    <t>VALOR PRESENTE (€)</t>
  </si>
  <si>
    <t>VALOR PRESENTE NETO (€) Año 60</t>
  </si>
  <si>
    <t>Tasa de Descuento</t>
  </si>
  <si>
    <t>Santiago Gallardo (Jefe Unidad AP46-A43) 
José Enrique Villagarcía (Jefe Sección N-301,N-310)</t>
  </si>
  <si>
    <t>Precio vacuna</t>
  </si>
  <si>
    <t>Precio fármacos</t>
  </si>
  <si>
    <t>Dosis fármacos</t>
  </si>
  <si>
    <t>El coste de realización de un test de detección precoz de Leishmaniosis es de aproximadamente 20 €</t>
  </si>
  <si>
    <t>El flebótomo, mosquito transmisor de la Leishmania (hvcruzcubierta.com)</t>
  </si>
  <si>
    <r>
      <t xml:space="preserve"> Se ha diseñado un escenario en el que 25 perros de tamaño medio (13 kg) han recibido tratamiento farmacológico contra esta enfermedad durante 2022, por lo que cada individuo ha necesitado 5 cajas de 25 ml de Glucantime (20€ ud.) y 10 cajas de Alopurinol (5€ ud.), lo cuál supone un coste de 150€ anuales por animal. El gasto total estimado en este supuesto es de </t>
    </r>
    <r>
      <rPr>
        <b/>
        <sz val="11"/>
        <color theme="1"/>
        <rFont val="Calibri"/>
        <family val="2"/>
        <scheme val="minor"/>
      </rPr>
      <t>3.750€</t>
    </r>
    <r>
      <rPr>
        <sz val="11"/>
        <color theme="1"/>
        <rFont val="Calibri"/>
        <family val="2"/>
        <scheme val="minor"/>
      </rPr>
      <t xml:space="preserve">. Por otro lado, aplicando el coste unitario de vacunación (62€) a los 25 individuos, el gasto total estimado para esta medida es de </t>
    </r>
    <r>
      <rPr>
        <b/>
        <sz val="11"/>
        <color theme="1"/>
        <rFont val="Calibri"/>
        <family val="2"/>
        <scheme val="minor"/>
      </rPr>
      <t>1.550€.
Los costes farmacológicos del tratamiento para Leishamania en perros puede variar mucho en función del peso del animal. El tratamiento más común se realiza con Glucantime y Alopurinol, la dosis recomendada de Glucantime es de 0,33 ml/kg/día durante 30 días, mientras que el Alopurinol se gestiona cada 12 h durante 6-12 meses.</t>
    </r>
  </si>
  <si>
    <r>
      <rPr>
        <b/>
        <sz val="11"/>
        <color theme="1"/>
        <rFont val="Calibri"/>
        <family val="2"/>
        <scheme val="minor"/>
      </rPr>
      <t>RENTABILIDAD</t>
    </r>
    <r>
      <rPr>
        <sz val="11"/>
        <color theme="1"/>
        <rFont val="Calibri"/>
        <family val="2"/>
        <scheme val="minor"/>
      </rPr>
      <t xml:space="preserve"> DE LA ESPECIE</t>
    </r>
  </si>
  <si>
    <r>
      <rPr>
        <b/>
        <sz val="11"/>
        <color theme="1"/>
        <rFont val="Calibri"/>
        <family val="2"/>
        <scheme val="minor"/>
      </rPr>
      <t>VALOR ECONÓMICO</t>
    </r>
    <r>
      <rPr>
        <sz val="11"/>
        <color theme="1"/>
        <rFont val="Calibri"/>
        <family val="2"/>
        <scheme val="minor"/>
      </rPr>
      <t xml:space="preserve"> </t>
    </r>
    <r>
      <rPr>
        <b/>
        <sz val="11"/>
        <color theme="1"/>
        <rFont val="Calibri"/>
        <family val="2"/>
        <scheme val="minor"/>
      </rPr>
      <t>BRUTO</t>
    </r>
    <r>
      <rPr>
        <sz val="11"/>
        <color theme="1"/>
        <rFont val="Calibri"/>
        <family val="2"/>
        <scheme val="minor"/>
      </rPr>
      <t xml:space="preserve"> DE LA ESPECIE</t>
    </r>
  </si>
  <si>
    <t>San Clemente está presente en 9 mallas 10x10 km del Inventario Cartográfico Español de Especies Terrestres (MITECO). Media ponderada de índice de riqueza de especies --&gt; 77</t>
  </si>
  <si>
    <t>SUPERFICIE DE ESTUDIO (Ha)</t>
  </si>
  <si>
    <t>DENSIDAD POBLACIONAL DE LA ESPECIE (ind/Ha)</t>
  </si>
  <si>
    <r>
      <rPr>
        <b/>
        <sz val="11"/>
        <color theme="1"/>
        <rFont val="Calibri"/>
        <family val="2"/>
        <scheme val="minor"/>
      </rPr>
      <t>RENTABILIDAD</t>
    </r>
    <r>
      <rPr>
        <sz val="11"/>
        <color theme="1"/>
        <rFont val="Calibri"/>
        <family val="2"/>
        <scheme val="minor"/>
      </rPr>
      <t xml:space="preserve"> DEL INDIVIDUO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</si>
</sst>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44" formatCode="_-* #,##0.00\ &quot;€&quot;_-;\-* #,##0.00\ &quot;€&quot;_-;_-* &quot;-&quot;??\ &quot;€&quot;_-;_-@_-"/>
    <numFmt numFmtId="43" formatCode="_-* #,##0.00_-;\-* #,##0.00_-;_-* &quot;-&quot;??_-;_-@_-"/>
    <numFmt numFmtId="164" formatCode="_-* #,##0.00\ [$€-C0A]_-;\-* #,##0.00\ [$€-C0A]_-;_-* &quot;-&quot;??\ [$€-C0A]_-;_-@_-"/>
    <numFmt numFmtId="165" formatCode="_-* #,##0.0\ [$€-C0A]_-;\-* #,##0.0\ [$€-C0A]_-;_-* &quot;-&quot;??\ [$€-C0A]_-;_-@_-"/>
    <numFmt numFmtId="166" formatCode="_-* #,##0\ [$€-C0A]_-;\-* #,##0\ [$€-C0A]_-;_-* &quot;-&quot;??\ [$€-C0A]_-;_-@_-"/>
    <numFmt numFmtId="167" formatCode="_-* #,##0.0000\ [$€-C0A]_-;\-* #,##0.0000\ [$€-C0A]_-;_-* &quot;-&quot;??\ [$€-C0A]_-;_-@_-"/>
    <numFmt numFmtId="168" formatCode="_-* #,##0.00\ _€_-;\-* #,##0.00\ _€_-;_-* &quot;-&quot;??\ _€_-;_-@_-"/>
    <numFmt numFmtId="169" formatCode=";;;"/>
    <numFmt numFmtId="170" formatCode="#,##0.00\ &quot;€&quot;"/>
    <numFmt numFmtId="171" formatCode="_-* #,##0\ &quot;€&quot;_-;\-* #,##0\ &quot;€&quot;_-;_-* &quot;-&quot;??\ &quot;€&quot;_-;_-@_-"/>
    <numFmt numFmtId="173" formatCode="_-* #,##0_-;\-* #,##0_-;_-* &quot;-&quot;??_-;_-@_-"/>
  </numFmts>
  <fonts count="49" x14ac:knownFonts="1">
    <font>
      <sz val="11"/>
      <color theme="1"/>
      <name val="Calibri"/>
      <family val="2"/>
      <scheme val="minor"/>
    </font>
    <font>
      <b/>
      <sz val="26"/>
      <color rgb="FF000000"/>
      <name val="Calibri"/>
      <family val="2"/>
    </font>
    <font>
      <b/>
      <sz val="11"/>
      <color rgb="FF0F1C50"/>
      <name val="Calibri"/>
      <family val="2"/>
    </font>
    <font>
      <sz val="11"/>
      <color theme="1"/>
      <name val="Calibri"/>
      <family val="2"/>
    </font>
    <font>
      <sz val="11"/>
      <name val="Calibri"/>
      <family val="2"/>
    </font>
    <font>
      <b/>
      <sz val="11"/>
      <name val="Calibri"/>
      <family val="2"/>
    </font>
    <font>
      <b/>
      <sz val="11"/>
      <color rgb="FF000000"/>
      <name val="Calibri"/>
      <family val="2"/>
    </font>
    <font>
      <sz val="11"/>
      <color theme="1"/>
      <name val="Calibri"/>
      <family val="2"/>
      <scheme val="minor"/>
    </font>
    <font>
      <b/>
      <sz val="11"/>
      <color theme="0"/>
      <name val="Calibri"/>
      <family val="2"/>
      <scheme val="minor"/>
    </font>
    <font>
      <sz val="10"/>
      <color theme="1"/>
      <name val="Calibri"/>
      <family val="2"/>
      <scheme val="minor"/>
    </font>
    <font>
      <sz val="14"/>
      <color theme="1"/>
      <name val="Calibri"/>
      <family val="2"/>
      <scheme val="minor"/>
    </font>
    <font>
      <b/>
      <sz val="14"/>
      <color theme="1"/>
      <name val="Calibri"/>
      <family val="2"/>
      <scheme val="minor"/>
    </font>
    <font>
      <b/>
      <sz val="16"/>
      <color theme="0"/>
      <name val="Calibri"/>
      <family val="2"/>
      <scheme val="minor"/>
    </font>
    <font>
      <sz val="9"/>
      <color theme="1"/>
      <name val="Calibri"/>
      <family val="2"/>
      <scheme val="minor"/>
    </font>
    <font>
      <sz val="12"/>
      <color theme="1"/>
      <name val="Calibri"/>
      <family val="2"/>
      <scheme val="minor"/>
    </font>
    <font>
      <b/>
      <sz val="18"/>
      <color theme="1"/>
      <name val="Calibri"/>
      <family val="2"/>
      <scheme val="minor"/>
    </font>
    <font>
      <b/>
      <sz val="12"/>
      <color theme="1"/>
      <name val="Calibri"/>
      <family val="2"/>
      <scheme val="minor"/>
    </font>
    <font>
      <sz val="11"/>
      <color rgb="FF000000"/>
      <name val="Calibri"/>
      <family val="2"/>
    </font>
    <font>
      <b/>
      <sz val="11"/>
      <color theme="1"/>
      <name val="Calibri"/>
      <family val="2"/>
      <scheme val="minor"/>
    </font>
    <font>
      <sz val="14"/>
      <color theme="1"/>
      <name val="Calibri"/>
      <family val="2"/>
    </font>
    <font>
      <b/>
      <sz val="14"/>
      <color theme="1"/>
      <name val="Calibri"/>
      <family val="2"/>
    </font>
    <font>
      <sz val="14"/>
      <name val="Calibri"/>
      <family val="2"/>
    </font>
    <font>
      <b/>
      <sz val="14"/>
      <name val="Calibri"/>
      <family val="2"/>
    </font>
    <font>
      <b/>
      <sz val="14"/>
      <color rgb="FF000000"/>
      <name val="Calibri"/>
      <family val="2"/>
    </font>
    <font>
      <b/>
      <sz val="16"/>
      <color rgb="FF0F1C50"/>
      <name val="Calibri"/>
      <family val="2"/>
    </font>
    <font>
      <sz val="10"/>
      <name val="Arial"/>
      <family val="2"/>
    </font>
    <font>
      <b/>
      <sz val="10"/>
      <name val="Century Gothic"/>
      <family val="2"/>
    </font>
    <font>
      <sz val="11"/>
      <color rgb="FFFF0000"/>
      <name val="Calibri"/>
      <family val="2"/>
      <scheme val="minor"/>
    </font>
    <font>
      <sz val="26"/>
      <color theme="1"/>
      <name val="Calibri"/>
      <family val="2"/>
      <scheme val="minor"/>
    </font>
    <font>
      <b/>
      <sz val="11"/>
      <color rgb="FF0F1C50"/>
      <name val="Calibri"/>
      <family val="2"/>
      <scheme val="minor"/>
    </font>
    <font>
      <sz val="11"/>
      <name val="Calibri"/>
      <family val="2"/>
      <scheme val="minor"/>
    </font>
    <font>
      <i/>
      <sz val="11"/>
      <color theme="1"/>
      <name val="Calibri"/>
      <family val="2"/>
      <scheme val="minor"/>
    </font>
    <font>
      <i/>
      <sz val="11"/>
      <name val="Calibri"/>
      <family val="2"/>
      <scheme val="minor"/>
    </font>
    <font>
      <b/>
      <sz val="11"/>
      <name val="Calibri"/>
      <family val="2"/>
      <scheme val="minor"/>
    </font>
    <font>
      <b/>
      <sz val="12"/>
      <color rgb="FF0F1C50"/>
      <name val="Calibri"/>
      <family val="2"/>
      <scheme val="minor"/>
    </font>
    <font>
      <sz val="11"/>
      <color theme="0"/>
      <name val="Calibri"/>
      <family val="2"/>
      <scheme val="minor"/>
    </font>
    <font>
      <sz val="24"/>
      <color theme="1"/>
      <name val="Calibri"/>
      <family val="2"/>
      <scheme val="minor"/>
    </font>
    <font>
      <b/>
      <sz val="18"/>
      <color theme="0"/>
      <name val="Calibri"/>
      <family val="2"/>
      <scheme val="minor"/>
    </font>
    <font>
      <sz val="8"/>
      <color theme="1"/>
      <name val="Calibri"/>
      <family val="2"/>
      <scheme val="minor"/>
    </font>
    <font>
      <sz val="9"/>
      <color indexed="81"/>
      <name val="Tahoma"/>
      <family val="2"/>
    </font>
    <font>
      <b/>
      <sz val="9"/>
      <color indexed="81"/>
      <name val="Tahoma"/>
      <family val="2"/>
    </font>
    <font>
      <b/>
      <sz val="11"/>
      <color rgb="FFFF0000"/>
      <name val="Calibri"/>
      <family val="2"/>
      <scheme val="minor"/>
    </font>
    <font>
      <b/>
      <sz val="12"/>
      <color rgb="FFFF0000"/>
      <name val="Calibri"/>
      <family val="2"/>
    </font>
    <font>
      <b/>
      <sz val="12"/>
      <color rgb="FF000000"/>
      <name val="Calibri"/>
      <family val="2"/>
    </font>
    <font>
      <i/>
      <sz val="11"/>
      <color rgb="FFFF0000"/>
      <name val="Calibri"/>
      <family val="2"/>
      <scheme val="minor"/>
    </font>
    <font>
      <sz val="11"/>
      <color rgb="FF9C5700"/>
      <name val="Calibri"/>
      <family val="2"/>
      <scheme val="minor"/>
    </font>
    <font>
      <b/>
      <sz val="10"/>
      <color theme="1"/>
      <name val="Calibri"/>
      <family val="2"/>
      <scheme val="minor"/>
    </font>
    <font>
      <sz val="14"/>
      <color rgb="FF000000"/>
      <name val="Calibri"/>
      <family val="2"/>
    </font>
    <font>
      <u/>
      <sz val="11"/>
      <color theme="10"/>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DEEAF6"/>
        <bgColor rgb="FF000000"/>
      </patternFill>
    </fill>
    <fill>
      <patternFill patternType="solid">
        <fgColor theme="3"/>
        <bgColor indexed="64"/>
      </patternFill>
    </fill>
    <fill>
      <patternFill patternType="solid">
        <fgColor theme="2" tint="-9.9978637043366805E-2"/>
        <bgColor indexed="64"/>
      </patternFill>
    </fill>
    <fill>
      <patternFill patternType="solid">
        <fgColor theme="9" tint="0.59999389629810485"/>
        <bgColor rgb="FF000000"/>
      </patternFill>
    </fill>
    <fill>
      <patternFill patternType="solid">
        <fgColor theme="7" tint="0.79998168889431442"/>
        <bgColor rgb="FF000000"/>
      </patternFill>
    </fill>
    <fill>
      <patternFill patternType="solid">
        <fgColor theme="6" tint="0.39997558519241921"/>
        <bgColor indexed="64"/>
      </patternFill>
    </fill>
    <fill>
      <patternFill patternType="solid">
        <fgColor theme="4"/>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2"/>
        <bgColor indexed="64"/>
      </patternFill>
    </fill>
    <fill>
      <patternFill patternType="solid">
        <fgColor rgb="FFDEEAF6"/>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EB9C"/>
      </patternFill>
    </fill>
    <fill>
      <patternFill patternType="solid">
        <fgColor rgb="FFFFF2CC"/>
        <bgColor rgb="FF000000"/>
      </patternFill>
    </fill>
    <fill>
      <patternFill patternType="solid">
        <fgColor rgb="FF70AD47"/>
        <bgColor rgb="FF000000"/>
      </patternFill>
    </fill>
    <fill>
      <patternFill patternType="solid">
        <fgColor rgb="FFE2EFDA"/>
        <bgColor rgb="FF000000"/>
      </patternFill>
    </fill>
  </fills>
  <borders count="7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s>
  <cellStyleXfs count="29">
    <xf numFmtId="0" fontId="0" fillId="0" borderId="0"/>
    <xf numFmtId="43" fontId="7" fillId="0" borderId="0" applyFont="0" applyFill="0" applyBorder="0" applyAlignment="0" applyProtection="0"/>
    <xf numFmtId="44" fontId="7"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 fillId="0" borderId="0"/>
    <xf numFmtId="0" fontId="7" fillId="0" borderId="0"/>
    <xf numFmtId="168" fontId="25" fillId="0" borderId="0" applyFont="0" applyFill="0" applyBorder="0" applyAlignment="0" applyProtection="0"/>
    <xf numFmtId="9" fontId="25" fillId="0" borderId="0" applyFont="0" applyFill="0" applyBorder="0" applyAlignment="0" applyProtection="0"/>
    <xf numFmtId="0" fontId="7" fillId="0" borderId="0"/>
    <xf numFmtId="0" fontId="7" fillId="0" borderId="0"/>
    <xf numFmtId="168" fontId="25" fillId="0" borderId="0" applyFont="0" applyFill="0" applyBorder="0" applyAlignment="0" applyProtection="0"/>
    <xf numFmtId="0" fontId="7" fillId="0" borderId="0"/>
    <xf numFmtId="0" fontId="26" fillId="0" borderId="0"/>
    <xf numFmtId="0" fontId="7" fillId="0" borderId="0"/>
    <xf numFmtId="0" fontId="7" fillId="0" borderId="0"/>
    <xf numFmtId="0" fontId="7" fillId="0" borderId="0"/>
    <xf numFmtId="0" fontId="7" fillId="0" borderId="0"/>
    <xf numFmtId="0" fontId="7" fillId="0" borderId="0"/>
    <xf numFmtId="0" fontId="45" fillId="22" borderId="0" applyNumberFormat="0" applyBorder="0" applyAlignment="0" applyProtection="0"/>
    <xf numFmtId="0" fontId="48" fillId="0" borderId="0" applyNumberFormat="0" applyFill="0" applyBorder="0" applyAlignment="0" applyProtection="0"/>
  </cellStyleXfs>
  <cellXfs count="781">
    <xf numFmtId="0" fontId="0" fillId="0" borderId="0" xfId="0"/>
    <xf numFmtId="0" fontId="0" fillId="2" borderId="0" xfId="0" applyFill="1"/>
    <xf numFmtId="0" fontId="3" fillId="0" borderId="9" xfId="0" applyFont="1" applyBorder="1" applyAlignment="1">
      <alignment horizontal="center" vertical="center"/>
    </xf>
    <xf numFmtId="0" fontId="4" fillId="0" borderId="9"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wrapText="1"/>
    </xf>
    <xf numFmtId="0" fontId="2" fillId="4" borderId="4"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4" fillId="0" borderId="11" xfId="0" applyFont="1" applyBorder="1" applyAlignment="1">
      <alignment horizontal="center" vertical="center" wrapText="1"/>
    </xf>
    <xf numFmtId="0" fontId="8" fillId="5" borderId="14" xfId="0" applyFont="1" applyFill="1" applyBorder="1" applyAlignment="1">
      <alignment horizontal="center" vertical="center"/>
    </xf>
    <xf numFmtId="0" fontId="8" fillId="5" borderId="15" xfId="0" applyFont="1" applyFill="1" applyBorder="1" applyAlignment="1">
      <alignment horizontal="center" vertical="center"/>
    </xf>
    <xf numFmtId="43" fontId="0" fillId="0" borderId="3" xfId="1" applyFont="1" applyBorder="1" applyAlignment="1">
      <alignment horizontal="center" vertical="center"/>
    </xf>
    <xf numFmtId="0" fontId="9" fillId="0" borderId="20" xfId="0" applyFont="1" applyBorder="1" applyAlignment="1">
      <alignment horizontal="center" vertical="center" wrapText="1"/>
    </xf>
    <xf numFmtId="43" fontId="0" fillId="0" borderId="1" xfId="1" applyFont="1" applyBorder="1" applyAlignment="1">
      <alignment horizontal="center" vertical="center"/>
    </xf>
    <xf numFmtId="0" fontId="0" fillId="6" borderId="25" xfId="0" applyFill="1" applyBorder="1"/>
    <xf numFmtId="0" fontId="0" fillId="6" borderId="26" xfId="0" applyFill="1" applyBorder="1"/>
    <xf numFmtId="0" fontId="9" fillId="0" borderId="25" xfId="0" applyFont="1" applyBorder="1" applyAlignment="1">
      <alignment vertical="center" wrapText="1"/>
    </xf>
    <xf numFmtId="0" fontId="9" fillId="0" borderId="26" xfId="0" applyFont="1" applyBorder="1" applyAlignment="1">
      <alignment vertical="center" wrapText="1"/>
    </xf>
    <xf numFmtId="0" fontId="0" fillId="6" borderId="29" xfId="0" applyFill="1" applyBorder="1"/>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3" xfId="0" applyFont="1" applyBorder="1" applyAlignment="1">
      <alignment vertical="center" wrapText="1"/>
    </xf>
    <xf numFmtId="0" fontId="9" fillId="0" borderId="25" xfId="0" applyFont="1" applyBorder="1" applyAlignment="1">
      <alignment horizontal="center" vertical="center" wrapText="1"/>
    </xf>
    <xf numFmtId="0" fontId="9" fillId="0" borderId="28" xfId="0" applyFont="1" applyBorder="1" applyAlignment="1">
      <alignment horizontal="center" vertical="center" wrapText="1"/>
    </xf>
    <xf numFmtId="43" fontId="0" fillId="0" borderId="5" xfId="1" applyFont="1" applyBorder="1" applyAlignment="1">
      <alignment horizontal="center" vertical="center"/>
    </xf>
    <xf numFmtId="43" fontId="0" fillId="0" borderId="6" xfId="1" applyFont="1" applyBorder="1" applyAlignment="1">
      <alignment horizontal="center" vertical="center"/>
    </xf>
    <xf numFmtId="43" fontId="0" fillId="6" borderId="1" xfId="1" applyFont="1" applyFill="1" applyBorder="1" applyAlignment="1">
      <alignment horizontal="center" vertical="center"/>
    </xf>
    <xf numFmtId="0" fontId="9" fillId="6" borderId="3" xfId="0" applyFont="1" applyFill="1" applyBorder="1" applyAlignment="1">
      <alignment vertical="center" wrapText="1"/>
    </xf>
    <xf numFmtId="0" fontId="9" fillId="0" borderId="4" xfId="0" applyFont="1" applyBorder="1" applyAlignment="1">
      <alignment vertical="center" wrapText="1"/>
    </xf>
    <xf numFmtId="0" fontId="4" fillId="0" borderId="7" xfId="0" applyFont="1" applyBorder="1" applyAlignment="1">
      <alignment horizontal="center" vertical="center" wrapText="1"/>
    </xf>
    <xf numFmtId="0" fontId="0" fillId="6" borderId="0" xfId="0" applyFill="1"/>
    <xf numFmtId="0" fontId="0" fillId="6" borderId="2" xfId="0" applyFill="1" applyBorder="1"/>
    <xf numFmtId="0" fontId="0" fillId="6" borderId="3" xfId="0" applyFill="1" applyBorder="1"/>
    <xf numFmtId="164" fontId="0" fillId="0" borderId="25" xfId="0" applyNumberFormat="1" applyBorder="1" applyAlignment="1">
      <alignment vertical="center"/>
    </xf>
    <xf numFmtId="164" fontId="0" fillId="0" borderId="28" xfId="0" applyNumberFormat="1" applyBorder="1" applyAlignment="1">
      <alignment vertical="center"/>
    </xf>
    <xf numFmtId="0" fontId="8" fillId="5" borderId="38" xfId="0" applyFont="1" applyFill="1" applyBorder="1" applyAlignment="1">
      <alignment horizontal="center" vertical="center" wrapText="1"/>
    </xf>
    <xf numFmtId="0" fontId="8" fillId="5" borderId="32" xfId="0" applyFont="1" applyFill="1" applyBorder="1" applyAlignment="1">
      <alignment horizontal="center" vertical="center" wrapText="1"/>
    </xf>
    <xf numFmtId="43" fontId="0" fillId="0" borderId="4" xfId="1" applyFont="1" applyBorder="1" applyAlignment="1">
      <alignment horizontal="center" vertical="center"/>
    </xf>
    <xf numFmtId="0" fontId="9" fillId="0" borderId="1" xfId="0" applyFont="1" applyBorder="1" applyAlignment="1">
      <alignment vertical="center" wrapText="1"/>
    </xf>
    <xf numFmtId="43" fontId="0" fillId="6" borderId="6" xfId="1" applyFont="1" applyFill="1" applyBorder="1" applyAlignment="1">
      <alignment horizontal="center" vertical="center"/>
    </xf>
    <xf numFmtId="0" fontId="0" fillId="9" borderId="21" xfId="0" applyFill="1" applyBorder="1"/>
    <xf numFmtId="0" fontId="9" fillId="0" borderId="0" xfId="0" applyFont="1" applyAlignment="1">
      <alignment vertical="center" wrapText="1"/>
    </xf>
    <xf numFmtId="0" fontId="9" fillId="0" borderId="29" xfId="0" applyFont="1" applyBorder="1" applyAlignment="1">
      <alignment vertical="center" wrapText="1"/>
    </xf>
    <xf numFmtId="0" fontId="9" fillId="0" borderId="19" xfId="0" applyFont="1" applyBorder="1" applyAlignment="1">
      <alignment horizontal="center" vertical="center" wrapText="1"/>
    </xf>
    <xf numFmtId="0" fontId="9" fillId="0" borderId="43" xfId="0" applyFont="1" applyBorder="1" applyAlignment="1">
      <alignment horizontal="center" vertical="center" wrapText="1"/>
    </xf>
    <xf numFmtId="167" fontId="0" fillId="0" borderId="25" xfId="0" applyNumberFormat="1" applyBorder="1" applyAlignment="1">
      <alignment vertical="center"/>
    </xf>
    <xf numFmtId="43" fontId="0" fillId="0" borderId="26" xfId="1" applyFont="1" applyFill="1" applyBorder="1" applyAlignment="1">
      <alignment vertical="center"/>
    </xf>
    <xf numFmtId="43" fontId="9" fillId="0" borderId="4" xfId="1" applyFont="1" applyBorder="1" applyAlignment="1">
      <alignment horizontal="center" vertical="center" wrapText="1"/>
    </xf>
    <xf numFmtId="43" fontId="9" fillId="0" borderId="26" xfId="1" applyFont="1" applyBorder="1" applyAlignment="1">
      <alignment horizontal="center" vertical="center" wrapText="1"/>
    </xf>
    <xf numFmtId="0" fontId="0" fillId="0" borderId="45" xfId="0" applyBorder="1"/>
    <xf numFmtId="43" fontId="0" fillId="0" borderId="44" xfId="1" applyFont="1" applyFill="1" applyBorder="1" applyAlignment="1">
      <alignment vertical="center"/>
    </xf>
    <xf numFmtId="0" fontId="0" fillId="0" borderId="34" xfId="0" applyBorder="1" applyAlignment="1">
      <alignment vertical="center"/>
    </xf>
    <xf numFmtId="164" fontId="0" fillId="0" borderId="45" xfId="0" applyNumberFormat="1" applyBorder="1" applyAlignment="1">
      <alignment vertical="center"/>
    </xf>
    <xf numFmtId="164" fontId="0" fillId="0" borderId="51" xfId="0" applyNumberFormat="1" applyBorder="1" applyAlignment="1">
      <alignment vertical="center"/>
    </xf>
    <xf numFmtId="164" fontId="0" fillId="0" borderId="39" xfId="0" applyNumberFormat="1" applyBorder="1" applyAlignment="1">
      <alignment vertical="center"/>
    </xf>
    <xf numFmtId="0" fontId="9" fillId="0" borderId="26" xfId="0" applyFont="1" applyBorder="1" applyAlignment="1">
      <alignment horizontal="center" vertical="center" wrapText="1"/>
    </xf>
    <xf numFmtId="164" fontId="0" fillId="0" borderId="47" xfId="0" applyNumberFormat="1" applyBorder="1" applyAlignment="1">
      <alignment vertical="center"/>
    </xf>
    <xf numFmtId="164" fontId="0" fillId="0" borderId="15" xfId="0" applyNumberFormat="1" applyBorder="1" applyAlignment="1">
      <alignment vertical="center"/>
    </xf>
    <xf numFmtId="164" fontId="0" fillId="0" borderId="14" xfId="0" applyNumberFormat="1" applyBorder="1" applyAlignment="1">
      <alignment vertical="center"/>
    </xf>
    <xf numFmtId="164" fontId="0" fillId="0" borderId="34" xfId="0" applyNumberFormat="1" applyBorder="1" applyAlignment="1">
      <alignment vertical="center"/>
    </xf>
    <xf numFmtId="164" fontId="0" fillId="0" borderId="27" xfId="0" applyNumberFormat="1" applyBorder="1" applyAlignment="1">
      <alignment vertical="center"/>
    </xf>
    <xf numFmtId="164" fontId="0" fillId="0" borderId="18" xfId="0" applyNumberFormat="1" applyBorder="1" applyAlignment="1">
      <alignment vertical="center"/>
    </xf>
    <xf numFmtId="43" fontId="0" fillId="0" borderId="22" xfId="1" applyFont="1" applyBorder="1" applyAlignment="1">
      <alignment vertical="center"/>
    </xf>
    <xf numFmtId="43" fontId="0" fillId="0" borderId="24" xfId="1" applyFont="1" applyBorder="1" applyAlignment="1">
      <alignment vertical="center"/>
    </xf>
    <xf numFmtId="0" fontId="0" fillId="9" borderId="35" xfId="0" applyFill="1" applyBorder="1"/>
    <xf numFmtId="164" fontId="0" fillId="0" borderId="17" xfId="0" applyNumberFormat="1" applyBorder="1" applyAlignment="1">
      <alignment vertical="center"/>
    </xf>
    <xf numFmtId="43" fontId="0" fillId="0" borderId="38" xfId="1" applyFont="1" applyFill="1" applyBorder="1" applyAlignment="1">
      <alignment horizontal="center" vertical="center"/>
    </xf>
    <xf numFmtId="0" fontId="9" fillId="0" borderId="45" xfId="0" applyFont="1" applyBorder="1" applyAlignment="1">
      <alignment vertical="center" wrapText="1"/>
    </xf>
    <xf numFmtId="0" fontId="9" fillId="0" borderId="39" xfId="0" applyFont="1" applyBorder="1" applyAlignment="1">
      <alignment vertical="center" wrapText="1"/>
    </xf>
    <xf numFmtId="0" fontId="9" fillId="0" borderId="19" xfId="0" applyFont="1" applyBorder="1" applyAlignment="1">
      <alignment vertical="center" wrapText="1"/>
    </xf>
    <xf numFmtId="0" fontId="9" fillId="0" borderId="21" xfId="0" applyFont="1" applyBorder="1" applyAlignment="1">
      <alignment vertical="center" wrapText="1"/>
    </xf>
    <xf numFmtId="0" fontId="9" fillId="0" borderId="48" xfId="0" applyFont="1" applyBorder="1" applyAlignment="1">
      <alignment horizontal="center" vertical="center" wrapText="1"/>
    </xf>
    <xf numFmtId="0" fontId="9" fillId="0" borderId="12" xfId="0" applyFont="1" applyBorder="1" applyAlignment="1">
      <alignment vertical="center" wrapText="1"/>
    </xf>
    <xf numFmtId="164" fontId="0" fillId="0" borderId="29" xfId="0" applyNumberFormat="1" applyBorder="1" applyAlignment="1">
      <alignment vertical="center"/>
    </xf>
    <xf numFmtId="43" fontId="0" fillId="0" borderId="47" xfId="1" applyFont="1" applyBorder="1" applyAlignment="1">
      <alignment vertical="center"/>
    </xf>
    <xf numFmtId="43" fontId="0" fillId="0" borderId="35" xfId="1" applyFont="1" applyBorder="1" applyAlignment="1">
      <alignment vertical="center"/>
    </xf>
    <xf numFmtId="0" fontId="0" fillId="6" borderId="22" xfId="0" applyFill="1" applyBorder="1"/>
    <xf numFmtId="0" fontId="0" fillId="6" borderId="24" xfId="0" applyFill="1" applyBorder="1"/>
    <xf numFmtId="0" fontId="0" fillId="0" borderId="25" xfId="1" applyNumberFormat="1" applyFont="1" applyFill="1" applyBorder="1" applyAlignment="1">
      <alignment vertical="center"/>
    </xf>
    <xf numFmtId="165" fontId="0" fillId="0" borderId="25" xfId="0" applyNumberFormat="1" applyBorder="1" applyAlignment="1">
      <alignment vertical="center"/>
    </xf>
    <xf numFmtId="165" fontId="0" fillId="0" borderId="28" xfId="0" applyNumberFormat="1" applyBorder="1" applyAlignment="1">
      <alignment vertical="center"/>
    </xf>
    <xf numFmtId="165" fontId="0" fillId="0" borderId="29" xfId="0" applyNumberFormat="1" applyBorder="1" applyAlignment="1">
      <alignment vertical="center"/>
    </xf>
    <xf numFmtId="2" fontId="0" fillId="0" borderId="0" xfId="0" applyNumberFormat="1"/>
    <xf numFmtId="10" fontId="0" fillId="0" borderId="0" xfId="0" applyNumberFormat="1"/>
    <xf numFmtId="1" fontId="0" fillId="0" borderId="0" xfId="0" applyNumberFormat="1"/>
    <xf numFmtId="44" fontId="0" fillId="0" borderId="0" xfId="0" applyNumberFormat="1"/>
    <xf numFmtId="0" fontId="9" fillId="0" borderId="30" xfId="0" applyFont="1" applyBorder="1" applyAlignment="1">
      <alignment vertical="center" wrapText="1"/>
    </xf>
    <xf numFmtId="0" fontId="9" fillId="0" borderId="31" xfId="0" applyFont="1" applyBorder="1" applyAlignment="1">
      <alignment vertical="center" wrapText="1"/>
    </xf>
    <xf numFmtId="0" fontId="9" fillId="0" borderId="38" xfId="0" applyFont="1" applyBorder="1" applyAlignment="1">
      <alignment horizontal="center" vertical="center" wrapText="1"/>
    </xf>
    <xf numFmtId="0" fontId="9" fillId="0" borderId="10" xfId="0" applyFont="1" applyBorder="1" applyAlignment="1">
      <alignment vertical="center" wrapText="1"/>
    </xf>
    <xf numFmtId="0" fontId="9" fillId="0" borderId="40" xfId="0" applyFont="1" applyBorder="1" applyAlignment="1">
      <alignment vertical="center" wrapText="1"/>
    </xf>
    <xf numFmtId="0" fontId="9" fillId="0" borderId="41" xfId="0" applyFont="1" applyBorder="1" applyAlignment="1">
      <alignment vertical="center" wrapText="1"/>
    </xf>
    <xf numFmtId="0" fontId="9" fillId="0" borderId="54" xfId="0" applyFont="1" applyBorder="1" applyAlignment="1">
      <alignment horizontal="center" vertical="center" wrapText="1"/>
    </xf>
    <xf numFmtId="167" fontId="0" fillId="0" borderId="28" xfId="0" applyNumberFormat="1" applyBorder="1" applyAlignment="1">
      <alignment vertical="center"/>
    </xf>
    <xf numFmtId="167" fontId="0" fillId="0" borderId="26" xfId="0" applyNumberFormat="1" applyBorder="1" applyAlignment="1">
      <alignment vertical="center"/>
    </xf>
    <xf numFmtId="0" fontId="13" fillId="6" borderId="0" xfId="0" applyFont="1" applyFill="1"/>
    <xf numFmtId="0" fontId="16" fillId="6" borderId="0" xfId="0" applyFont="1" applyFill="1"/>
    <xf numFmtId="0" fontId="4" fillId="0" borderId="4" xfId="0" applyFont="1" applyBorder="1" applyAlignment="1">
      <alignment horizontal="center" vertical="center" wrapText="1"/>
    </xf>
    <xf numFmtId="0" fontId="3" fillId="0" borderId="4" xfId="0" applyFont="1" applyBorder="1" applyAlignment="1">
      <alignment horizontal="center" wrapText="1"/>
    </xf>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4" fillId="6" borderId="0" xfId="0" applyFont="1" applyFill="1" applyAlignment="1">
      <alignment vertical="center" wrapText="1"/>
    </xf>
    <xf numFmtId="0" fontId="0" fillId="6" borderId="4" xfId="0" applyFill="1" applyBorder="1" applyAlignment="1">
      <alignment horizontal="center" vertical="center" wrapText="1"/>
    </xf>
    <xf numFmtId="0" fontId="0" fillId="6" borderId="4" xfId="0" applyFill="1" applyBorder="1" applyAlignment="1">
      <alignment horizontal="center" vertical="center"/>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5" xfId="0" applyBorder="1" applyAlignment="1">
      <alignment vertical="center" wrapText="1"/>
    </xf>
    <xf numFmtId="0" fontId="0" fillId="0" borderId="20" xfId="0" applyBorder="1" applyAlignment="1">
      <alignment vertical="center" wrapText="1"/>
    </xf>
    <xf numFmtId="0" fontId="0" fillId="0" borderId="22" xfId="0" applyBorder="1" applyAlignment="1">
      <alignment horizontal="left" vertical="center" wrapText="1"/>
    </xf>
    <xf numFmtId="0" fontId="0" fillId="0" borderId="23" xfId="0" applyBorder="1" applyAlignment="1">
      <alignment vertical="center" wrapText="1"/>
    </xf>
    <xf numFmtId="0" fontId="0" fillId="0" borderId="59" xfId="0" applyBorder="1" applyAlignment="1">
      <alignment vertical="center" wrapText="1"/>
    </xf>
    <xf numFmtId="0" fontId="0" fillId="0" borderId="61" xfId="0" applyBorder="1" applyAlignment="1">
      <alignment vertical="center" wrapText="1"/>
    </xf>
    <xf numFmtId="0" fontId="0" fillId="0" borderId="42" xfId="0" applyBorder="1" applyAlignment="1">
      <alignment vertical="center" wrapText="1"/>
    </xf>
    <xf numFmtId="0" fontId="0" fillId="0" borderId="60" xfId="0" applyBorder="1" applyAlignment="1">
      <alignment vertical="center" wrapText="1"/>
    </xf>
    <xf numFmtId="0" fontId="0" fillId="0" borderId="58" xfId="0" applyBorder="1" applyAlignment="1">
      <alignment vertical="center" wrapText="1"/>
    </xf>
    <xf numFmtId="0" fontId="16" fillId="0" borderId="25" xfId="0" applyFont="1" applyBorder="1" applyAlignment="1">
      <alignment horizontal="center" vertical="center" wrapText="1"/>
    </xf>
    <xf numFmtId="0" fontId="16" fillId="0" borderId="28" xfId="0" applyFont="1" applyBorder="1" applyAlignment="1">
      <alignment horizontal="center" vertical="center" wrapText="1"/>
    </xf>
    <xf numFmtId="0" fontId="16" fillId="0" borderId="26" xfId="0" applyFont="1" applyBorder="1" applyAlignment="1">
      <alignment horizontal="center" vertical="center" wrapText="1"/>
    </xf>
    <xf numFmtId="0" fontId="0" fillId="0" borderId="12" xfId="0" applyBorder="1" applyAlignment="1">
      <alignment horizontal="center" vertical="center"/>
    </xf>
    <xf numFmtId="0" fontId="0" fillId="0" borderId="57" xfId="0" applyBorder="1" applyAlignment="1">
      <alignment horizontal="center" vertical="center"/>
    </xf>
    <xf numFmtId="0" fontId="0" fillId="0" borderId="53" xfId="0" applyBorder="1" applyAlignment="1">
      <alignment horizontal="center" vertical="center" wrapText="1"/>
    </xf>
    <xf numFmtId="0" fontId="16" fillId="0" borderId="32" xfId="0" applyFont="1" applyBorder="1" applyAlignment="1">
      <alignment horizontal="center" vertical="center" wrapText="1"/>
    </xf>
    <xf numFmtId="0" fontId="18" fillId="13" borderId="62" xfId="0" applyFont="1" applyFill="1" applyBorder="1" applyAlignment="1">
      <alignment horizontal="center" vertical="center" wrapText="1"/>
    </xf>
    <xf numFmtId="0" fontId="16" fillId="11" borderId="62" xfId="0" applyFont="1" applyFill="1" applyBorder="1" applyAlignment="1">
      <alignment horizontal="center" vertical="center"/>
    </xf>
    <xf numFmtId="0" fontId="16" fillId="11" borderId="56" xfId="0" applyFont="1" applyFill="1" applyBorder="1" applyAlignment="1">
      <alignment horizontal="center" vertical="center"/>
    </xf>
    <xf numFmtId="0" fontId="16" fillId="11" borderId="57" xfId="0" applyFont="1" applyFill="1" applyBorder="1" applyAlignment="1">
      <alignment horizontal="center" vertical="center"/>
    </xf>
    <xf numFmtId="0" fontId="18" fillId="13" borderId="62" xfId="0" applyFont="1" applyFill="1" applyBorder="1" applyAlignment="1">
      <alignment horizontal="left" vertical="center" wrapText="1"/>
    </xf>
    <xf numFmtId="0" fontId="18" fillId="13" borderId="56" xfId="0" applyFont="1" applyFill="1" applyBorder="1" applyAlignment="1">
      <alignment horizontal="left" vertical="center" wrapText="1"/>
    </xf>
    <xf numFmtId="0" fontId="18" fillId="13" borderId="57" xfId="0" applyFont="1" applyFill="1" applyBorder="1" applyAlignment="1">
      <alignment horizontal="left" vertical="center" wrapText="1"/>
    </xf>
    <xf numFmtId="0" fontId="2" fillId="4"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44" fontId="0" fillId="0" borderId="23" xfId="2" applyFont="1" applyBorder="1" applyAlignment="1">
      <alignment vertical="center"/>
    </xf>
    <xf numFmtId="0" fontId="0" fillId="0" borderId="8" xfId="0" applyBorder="1" applyAlignment="1">
      <alignment horizontal="left" vertical="center" wrapText="1"/>
    </xf>
    <xf numFmtId="0" fontId="0" fillId="0" borderId="19" xfId="0" applyBorder="1" applyAlignment="1">
      <alignment vertical="center" wrapText="1"/>
    </xf>
    <xf numFmtId="0" fontId="0" fillId="0" borderId="64" xfId="0" applyBorder="1" applyAlignment="1">
      <alignment vertical="center" wrapText="1"/>
    </xf>
    <xf numFmtId="44" fontId="0" fillId="0" borderId="65" xfId="2" applyFont="1" applyBorder="1" applyAlignment="1">
      <alignment vertical="center"/>
    </xf>
    <xf numFmtId="0" fontId="0" fillId="0" borderId="64" xfId="0" applyBorder="1" applyAlignment="1">
      <alignment vertical="center"/>
    </xf>
    <xf numFmtId="44" fontId="0" fillId="0" borderId="21" xfId="2" applyFont="1" applyBorder="1" applyAlignment="1">
      <alignment vertical="center"/>
    </xf>
    <xf numFmtId="0" fontId="0" fillId="0" borderId="22" xfId="0" applyBorder="1" applyAlignment="1">
      <alignment vertical="center" wrapText="1"/>
    </xf>
    <xf numFmtId="44" fontId="0" fillId="0" borderId="24" xfId="2" applyFont="1" applyBorder="1" applyAlignment="1">
      <alignment vertical="center"/>
    </xf>
    <xf numFmtId="0" fontId="0" fillId="0" borderId="19" xfId="0" applyBorder="1" applyAlignment="1">
      <alignment vertical="center"/>
    </xf>
    <xf numFmtId="0" fontId="0" fillId="0" borderId="22" xfId="0" applyBorder="1" applyAlignment="1">
      <alignment vertical="center"/>
    </xf>
    <xf numFmtId="0" fontId="0" fillId="0" borderId="25" xfId="0" applyBorder="1" applyAlignment="1">
      <alignment vertical="center"/>
    </xf>
    <xf numFmtId="44" fontId="0" fillId="0" borderId="26" xfId="2" applyFont="1" applyBorder="1" applyAlignment="1">
      <alignment vertical="center"/>
    </xf>
    <xf numFmtId="0" fontId="0" fillId="0" borderId="50" xfId="0" applyBorder="1" applyAlignment="1">
      <alignment horizontal="left" vertical="center" wrapText="1"/>
    </xf>
    <xf numFmtId="44" fontId="0" fillId="0" borderId="49" xfId="2" applyFont="1" applyBorder="1" applyAlignment="1">
      <alignment vertical="center"/>
    </xf>
    <xf numFmtId="0" fontId="0" fillId="0" borderId="25" xfId="0" applyBorder="1" applyAlignment="1">
      <alignment vertical="center" wrapText="1"/>
    </xf>
    <xf numFmtId="0" fontId="0" fillId="2" borderId="0" xfId="0" applyFill="1" applyAlignment="1">
      <alignment horizontal="right" vertical="center"/>
    </xf>
    <xf numFmtId="44" fontId="0" fillId="2" borderId="0" xfId="0" applyNumberFormat="1" applyFill="1"/>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8" fillId="13" borderId="19" xfId="0" applyFont="1" applyFill="1" applyBorder="1" applyAlignment="1">
      <alignment horizontal="center" vertical="center" wrapText="1"/>
    </xf>
    <xf numFmtId="0" fontId="16" fillId="11" borderId="21" xfId="0" applyFont="1" applyFill="1" applyBorder="1" applyAlignment="1">
      <alignment horizontal="center" vertical="center"/>
    </xf>
    <xf numFmtId="0" fontId="18" fillId="13" borderId="64" xfId="0" applyFont="1" applyFill="1" applyBorder="1" applyAlignment="1">
      <alignment horizontal="center" vertical="center" wrapText="1"/>
    </xf>
    <xf numFmtId="0" fontId="16" fillId="11" borderId="65" xfId="0" applyFont="1" applyFill="1" applyBorder="1" applyAlignment="1">
      <alignment horizontal="center" vertical="center"/>
    </xf>
    <xf numFmtId="0" fontId="18" fillId="13" borderId="22" xfId="0" applyFont="1" applyFill="1" applyBorder="1" applyAlignment="1">
      <alignment horizontal="center" vertical="center" wrapText="1"/>
    </xf>
    <xf numFmtId="0" fontId="16" fillId="11" borderId="24" xfId="0" applyFont="1" applyFill="1" applyBorder="1" applyAlignment="1">
      <alignment horizontal="center" vertical="center"/>
    </xf>
    <xf numFmtId="0" fontId="0" fillId="0" borderId="0" xfId="0" applyAlignment="1">
      <alignment vertical="center" wrapText="1"/>
    </xf>
    <xf numFmtId="0" fontId="18" fillId="13" borderId="46" xfId="0" applyFont="1" applyFill="1" applyBorder="1" applyAlignment="1">
      <alignment horizontal="center" vertical="center" wrapText="1"/>
    </xf>
    <xf numFmtId="0" fontId="0" fillId="0" borderId="56" xfId="0" applyBorder="1" applyAlignment="1">
      <alignment vertical="center" wrapText="1"/>
    </xf>
    <xf numFmtId="0" fontId="0" fillId="0" borderId="57" xfId="0" applyBorder="1" applyAlignment="1">
      <alignment vertical="center" wrapText="1"/>
    </xf>
    <xf numFmtId="0" fontId="18" fillId="13" borderId="63" xfId="0" applyFont="1" applyFill="1" applyBorder="1" applyAlignment="1">
      <alignment horizontal="center" vertical="center" wrapText="1"/>
    </xf>
    <xf numFmtId="0" fontId="0" fillId="0" borderId="62" xfId="0" applyBorder="1" applyAlignment="1">
      <alignment vertical="center" wrapText="1"/>
    </xf>
    <xf numFmtId="164" fontId="0" fillId="11" borderId="25" xfId="0" applyNumberFormat="1" applyFill="1" applyBorder="1" applyAlignment="1">
      <alignment vertical="center"/>
    </xf>
    <xf numFmtId="164" fontId="0" fillId="11" borderId="28" xfId="0" applyNumberFormat="1" applyFill="1" applyBorder="1" applyAlignment="1">
      <alignment vertical="center"/>
    </xf>
    <xf numFmtId="164" fontId="0" fillId="11" borderId="26" xfId="0" applyNumberFormat="1" applyFill="1" applyBorder="1" applyAlignment="1">
      <alignment vertical="center"/>
    </xf>
    <xf numFmtId="167" fontId="0" fillId="11" borderId="25" xfId="0" applyNumberFormat="1" applyFill="1" applyBorder="1" applyAlignment="1">
      <alignment vertical="center"/>
    </xf>
    <xf numFmtId="167" fontId="0" fillId="11" borderId="2" xfId="0" applyNumberFormat="1" applyFill="1" applyBorder="1" applyAlignment="1">
      <alignment vertical="center"/>
    </xf>
    <xf numFmtId="167" fontId="0" fillId="11" borderId="3" xfId="0" applyNumberFormat="1" applyFill="1" applyBorder="1" applyAlignment="1">
      <alignment vertical="center"/>
    </xf>
    <xf numFmtId="44" fontId="0" fillId="0" borderId="24" xfId="2" applyFont="1" applyBorder="1" applyAlignment="1">
      <alignment horizontal="center" vertical="center"/>
    </xf>
    <xf numFmtId="0" fontId="0" fillId="17" borderId="4" xfId="0" applyFill="1" applyBorder="1" applyAlignment="1">
      <alignment horizontal="center" vertical="center" wrapText="1"/>
    </xf>
    <xf numFmtId="0" fontId="29" fillId="17" borderId="4" xfId="0" applyFont="1" applyFill="1" applyBorder="1" applyAlignment="1">
      <alignment horizontal="center" vertical="center" wrapText="1"/>
    </xf>
    <xf numFmtId="0" fontId="29" fillId="17" borderId="3" xfId="0" applyFont="1" applyFill="1" applyBorder="1" applyAlignment="1">
      <alignment horizontal="center" vertical="center" wrapText="1"/>
    </xf>
    <xf numFmtId="0" fontId="0" fillId="0" borderId="7" xfId="0" applyBorder="1" applyAlignment="1">
      <alignment horizontal="center" vertical="center"/>
    </xf>
    <xf numFmtId="0" fontId="30" fillId="0" borderId="7" xfId="0" applyFont="1" applyBorder="1" applyAlignment="1">
      <alignment horizontal="center" vertical="center"/>
    </xf>
    <xf numFmtId="0" fontId="30" fillId="0" borderId="7" xfId="0" applyFont="1" applyBorder="1" applyAlignment="1">
      <alignment horizontal="left" vertical="center" wrapText="1"/>
    </xf>
    <xf numFmtId="0" fontId="0" fillId="0" borderId="36" xfId="0" applyBorder="1" applyAlignment="1">
      <alignment vertical="center" wrapText="1"/>
    </xf>
    <xf numFmtId="0" fontId="0" fillId="0" borderId="7" xfId="0" applyBorder="1"/>
    <xf numFmtId="0" fontId="0" fillId="0" borderId="5" xfId="0" applyBorder="1" applyAlignment="1">
      <alignment vertical="center" wrapText="1"/>
    </xf>
    <xf numFmtId="0" fontId="0" fillId="0" borderId="6" xfId="0" applyBorder="1" applyAlignment="1">
      <alignment horizontal="center" vertical="center"/>
    </xf>
    <xf numFmtId="0" fontId="0" fillId="0" borderId="9" xfId="0" applyBorder="1" applyAlignment="1">
      <alignment horizontal="center" vertical="center"/>
    </xf>
    <xf numFmtId="0" fontId="30" fillId="0" borderId="9" xfId="0" applyFont="1" applyBorder="1" applyAlignment="1">
      <alignment horizontal="center" vertical="center"/>
    </xf>
    <xf numFmtId="0" fontId="30" fillId="0" borderId="9" xfId="0" applyFont="1" applyBorder="1" applyAlignment="1">
      <alignment horizontal="left" vertical="center" wrapText="1"/>
    </xf>
    <xf numFmtId="0" fontId="0" fillId="0" borderId="9" xfId="0" applyBorder="1"/>
    <xf numFmtId="0" fontId="0" fillId="0" borderId="37" xfId="0" applyBorder="1" applyAlignment="1">
      <alignment vertical="center" wrapText="1"/>
    </xf>
    <xf numFmtId="0" fontId="0" fillId="0" borderId="8" xfId="0" applyBorder="1" applyAlignment="1">
      <alignment horizontal="center" vertical="center"/>
    </xf>
    <xf numFmtId="0" fontId="30" fillId="0" borderId="0" xfId="0" applyFont="1" applyAlignment="1">
      <alignment vertical="center" wrapText="1"/>
    </xf>
    <xf numFmtId="0" fontId="27" fillId="0" borderId="37" xfId="0" applyFont="1" applyBorder="1" applyAlignment="1">
      <alignment vertical="center" wrapText="1"/>
    </xf>
    <xf numFmtId="0" fontId="0" fillId="0" borderId="9" xfId="0" applyBorder="1" applyAlignment="1">
      <alignment horizontal="center"/>
    </xf>
    <xf numFmtId="0" fontId="0" fillId="0" borderId="9" xfId="0" applyBorder="1" applyAlignment="1">
      <alignment horizontal="left" vertical="center"/>
    </xf>
    <xf numFmtId="0" fontId="0" fillId="0" borderId="9" xfId="0" applyBorder="1" applyAlignment="1">
      <alignment horizontal="left" vertical="center" wrapText="1"/>
    </xf>
    <xf numFmtId="0" fontId="0" fillId="0" borderId="37" xfId="0" applyBorder="1"/>
    <xf numFmtId="0" fontId="0" fillId="0" borderId="0" xfId="0" applyAlignment="1">
      <alignment vertical="center"/>
    </xf>
    <xf numFmtId="0" fontId="0" fillId="0" borderId="62" xfId="0" applyBorder="1" applyAlignment="1">
      <alignment horizontal="center" vertical="center"/>
    </xf>
    <xf numFmtId="0" fontId="0" fillId="0" borderId="62" xfId="0" applyBorder="1" applyAlignment="1">
      <alignment horizontal="center" vertical="center" wrapText="1"/>
    </xf>
    <xf numFmtId="0" fontId="0" fillId="0" borderId="62" xfId="0" applyBorder="1" applyAlignment="1">
      <alignment horizontal="center"/>
    </xf>
    <xf numFmtId="0" fontId="0" fillId="0" borderId="62" xfId="0" applyBorder="1" applyAlignment="1">
      <alignment horizontal="left" vertical="center"/>
    </xf>
    <xf numFmtId="0" fontId="0" fillId="0" borderId="66" xfId="0" applyBorder="1" applyAlignment="1">
      <alignment vertical="center" wrapText="1"/>
    </xf>
    <xf numFmtId="0" fontId="0" fillId="0" borderId="63" xfId="0" applyBorder="1" applyAlignment="1">
      <alignment horizontal="center" vertical="center"/>
    </xf>
    <xf numFmtId="0" fontId="0" fillId="0" borderId="67" xfId="0" applyBorder="1" applyAlignment="1">
      <alignment horizontal="center" vertical="center"/>
    </xf>
    <xf numFmtId="0" fontId="0" fillId="0" borderId="67" xfId="0" applyBorder="1" applyAlignment="1">
      <alignment horizontal="center" vertical="center" wrapText="1"/>
    </xf>
    <xf numFmtId="0" fontId="0" fillId="0" borderId="67" xfId="0" applyBorder="1"/>
    <xf numFmtId="0" fontId="30" fillId="0" borderId="9" xfId="0" applyFont="1" applyBorder="1" applyAlignment="1">
      <alignment horizontal="left" vertical="center"/>
    </xf>
    <xf numFmtId="0" fontId="0" fillId="0" borderId="67" xfId="0" applyBorder="1" applyAlignment="1">
      <alignment horizontal="left" vertical="center"/>
    </xf>
    <xf numFmtId="0" fontId="0" fillId="0" borderId="67" xfId="0" applyBorder="1" applyAlignment="1">
      <alignment horizontal="left" vertical="center" wrapText="1"/>
    </xf>
    <xf numFmtId="0" fontId="0" fillId="0" borderId="68" xfId="0" applyBorder="1" applyAlignment="1">
      <alignment vertical="center" wrapText="1"/>
    </xf>
    <xf numFmtId="0" fontId="0" fillId="0" borderId="69" xfId="0" applyBorder="1" applyAlignment="1">
      <alignment horizontal="center" vertical="center"/>
    </xf>
    <xf numFmtId="0" fontId="0" fillId="0" borderId="37" xfId="0" applyBorder="1" applyAlignment="1">
      <alignment horizontal="left" vertical="center" wrapText="1"/>
    </xf>
    <xf numFmtId="0" fontId="0" fillId="0" borderId="67" xfId="0" applyBorder="1" applyAlignment="1">
      <alignment horizontal="center"/>
    </xf>
    <xf numFmtId="0" fontId="0" fillId="0" borderId="16" xfId="0" applyBorder="1" applyAlignment="1">
      <alignment vertical="center"/>
    </xf>
    <xf numFmtId="0" fontId="0" fillId="0" borderId="68" xfId="0" applyBorder="1" applyAlignment="1">
      <alignment vertical="center"/>
    </xf>
    <xf numFmtId="0" fontId="0" fillId="0" borderId="37" xfId="0" applyBorder="1" applyAlignment="1">
      <alignment vertical="center"/>
    </xf>
    <xf numFmtId="0" fontId="0" fillId="0" borderId="11" xfId="0" applyBorder="1" applyAlignment="1">
      <alignment horizontal="center" vertical="center"/>
    </xf>
    <xf numFmtId="0" fontId="0" fillId="0" borderId="41" xfId="0" applyBorder="1" applyAlignment="1">
      <alignment horizontal="left" vertical="center" wrapText="1"/>
    </xf>
    <xf numFmtId="0" fontId="0" fillId="0" borderId="10" xfId="0" applyBorder="1" applyAlignment="1">
      <alignment horizontal="center" vertical="center"/>
    </xf>
    <xf numFmtId="0" fontId="0" fillId="0" borderId="11" xfId="0" applyBorder="1"/>
    <xf numFmtId="0" fontId="30" fillId="0" borderId="36" xfId="0" applyFont="1" applyBorder="1" applyAlignment="1">
      <alignment vertical="center" wrapText="1"/>
    </xf>
    <xf numFmtId="0" fontId="0" fillId="0" borderId="5" xfId="0" applyBorder="1" applyAlignment="1">
      <alignment vertical="top" wrapText="1"/>
    </xf>
    <xf numFmtId="0" fontId="30" fillId="0" borderId="67" xfId="0" applyFont="1" applyBorder="1" applyAlignment="1">
      <alignment horizontal="center" vertical="center" wrapText="1"/>
    </xf>
    <xf numFmtId="0" fontId="0" fillId="0" borderId="16" xfId="0" applyBorder="1" applyAlignment="1">
      <alignment vertical="center" wrapText="1"/>
    </xf>
    <xf numFmtId="0" fontId="30" fillId="0" borderId="37" xfId="0" applyFont="1" applyBorder="1" applyAlignment="1">
      <alignment vertical="center" wrapText="1"/>
    </xf>
    <xf numFmtId="0" fontId="30" fillId="0" borderId="67" xfId="0" applyFont="1" applyBorder="1" applyAlignment="1">
      <alignment horizontal="left" vertical="center" wrapText="1"/>
    </xf>
    <xf numFmtId="0" fontId="30" fillId="0" borderId="16" xfId="0" applyFont="1" applyBorder="1" applyAlignment="1">
      <alignment vertical="center" wrapText="1"/>
    </xf>
    <xf numFmtId="0" fontId="0" fillId="0" borderId="56" xfId="0" applyBorder="1"/>
    <xf numFmtId="0" fontId="0" fillId="0" borderId="70" xfId="0" applyBorder="1" applyAlignment="1">
      <alignment vertical="center" wrapText="1"/>
    </xf>
    <xf numFmtId="0" fontId="0" fillId="0" borderId="71" xfId="0" applyBorder="1" applyAlignment="1">
      <alignment horizontal="center" vertical="center"/>
    </xf>
    <xf numFmtId="0" fontId="30" fillId="0" borderId="67" xfId="0" applyFont="1" applyBorder="1" applyAlignment="1">
      <alignment horizontal="center" vertical="center"/>
    </xf>
    <xf numFmtId="0" fontId="0" fillId="0" borderId="16" xfId="0" applyBorder="1"/>
    <xf numFmtId="0" fontId="0" fillId="0" borderId="68" xfId="0" applyBorder="1"/>
    <xf numFmtId="0" fontId="0" fillId="0" borderId="62" xfId="0" applyBorder="1" applyAlignment="1">
      <alignment horizontal="left" vertical="center" wrapText="1"/>
    </xf>
    <xf numFmtId="0" fontId="0" fillId="0" borderId="58" xfId="0" applyBorder="1"/>
    <xf numFmtId="0" fontId="0" fillId="0" borderId="62" xfId="0" applyBorder="1"/>
    <xf numFmtId="0" fontId="0" fillId="0" borderId="66" xfId="0" applyBorder="1"/>
    <xf numFmtId="0" fontId="0" fillId="0" borderId="16" xfId="0" applyBorder="1" applyAlignment="1">
      <alignment vertical="top" wrapText="1"/>
    </xf>
    <xf numFmtId="0" fontId="0" fillId="0" borderId="70" xfId="0" applyBorder="1" applyAlignment="1">
      <alignment vertical="top" wrapText="1"/>
    </xf>
    <xf numFmtId="0" fontId="0" fillId="0" borderId="56" xfId="0" applyBorder="1" applyAlignment="1">
      <alignment horizontal="center" vertical="center"/>
    </xf>
    <xf numFmtId="0" fontId="0" fillId="0" borderId="56" xfId="0" applyBorder="1" applyAlignment="1">
      <alignment horizontal="center" vertical="center" wrapText="1"/>
    </xf>
    <xf numFmtId="0" fontId="0" fillId="0" borderId="57" xfId="0" applyBorder="1" applyAlignment="1">
      <alignment horizontal="left" vertical="center" wrapText="1"/>
    </xf>
    <xf numFmtId="0" fontId="30" fillId="0" borderId="60" xfId="0" applyFont="1" applyBorder="1" applyAlignment="1">
      <alignment vertical="center" wrapText="1"/>
    </xf>
    <xf numFmtId="0" fontId="0" fillId="0" borderId="57" xfId="0" applyBorder="1"/>
    <xf numFmtId="0" fontId="27" fillId="0" borderId="41" xfId="0" applyFont="1" applyBorder="1" applyAlignment="1">
      <alignment vertical="center" wrapText="1"/>
    </xf>
    <xf numFmtId="0" fontId="0" fillId="0" borderId="7" xfId="0" applyBorder="1" applyAlignment="1">
      <alignment horizontal="center"/>
    </xf>
    <xf numFmtId="0" fontId="0" fillId="0" borderId="7" xfId="0" applyBorder="1" applyAlignment="1">
      <alignment horizontal="left" vertical="center" wrapText="1"/>
    </xf>
    <xf numFmtId="0" fontId="0" fillId="0" borderId="36" xfId="0" applyBorder="1"/>
    <xf numFmtId="0" fontId="0" fillId="0" borderId="5" xfId="0" applyBorder="1"/>
    <xf numFmtId="0" fontId="30" fillId="0" borderId="67" xfId="0" applyFont="1" applyBorder="1" applyAlignment="1">
      <alignment vertical="center" wrapText="1"/>
    </xf>
    <xf numFmtId="0" fontId="30" fillId="0" borderId="9" xfId="0" applyFont="1" applyBorder="1" applyAlignment="1">
      <alignment vertical="center" wrapText="1"/>
    </xf>
    <xf numFmtId="0" fontId="30" fillId="0" borderId="56" xfId="0" applyFont="1" applyBorder="1" applyAlignment="1">
      <alignment horizontal="center" vertical="center"/>
    </xf>
    <xf numFmtId="0" fontId="30" fillId="0" borderId="56" xfId="0" applyFont="1" applyBorder="1" applyAlignment="1">
      <alignment vertical="center"/>
    </xf>
    <xf numFmtId="0" fontId="30" fillId="0" borderId="42" xfId="0" applyFont="1" applyBorder="1" applyAlignment="1">
      <alignment vertical="center"/>
    </xf>
    <xf numFmtId="0" fontId="27" fillId="0" borderId="70" xfId="0" applyFont="1" applyBorder="1"/>
    <xf numFmtId="0" fontId="30" fillId="0" borderId="56" xfId="0" applyFont="1" applyBorder="1" applyAlignment="1">
      <alignment vertical="center" wrapText="1"/>
    </xf>
    <xf numFmtId="0" fontId="30" fillId="0" borderId="42" xfId="0" applyFont="1" applyBorder="1"/>
    <xf numFmtId="0" fontId="27" fillId="0" borderId="37" xfId="0" applyFont="1" applyBorder="1"/>
    <xf numFmtId="0" fontId="30" fillId="0" borderId="11" xfId="0" applyFont="1" applyBorder="1" applyAlignment="1">
      <alignment horizontal="center" vertical="center"/>
    </xf>
    <xf numFmtId="0" fontId="27" fillId="0" borderId="11" xfId="0" applyFont="1" applyBorder="1"/>
    <xf numFmtId="0" fontId="27" fillId="0" borderId="41" xfId="0" applyFont="1" applyBorder="1"/>
    <xf numFmtId="0" fontId="0" fillId="17" borderId="1" xfId="0"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4" xfId="0" applyBorder="1" applyAlignment="1">
      <alignment vertical="center" wrapText="1"/>
    </xf>
    <xf numFmtId="0" fontId="30" fillId="0" borderId="2" xfId="0" applyFont="1" applyBorder="1" applyAlignment="1">
      <alignment horizontal="left" vertical="center"/>
    </xf>
    <xf numFmtId="0" fontId="0" fillId="0" borderId="4" xfId="0" applyBorder="1"/>
    <xf numFmtId="0" fontId="27" fillId="0" borderId="3" xfId="0" applyFont="1" applyBorder="1" applyAlignment="1">
      <alignment vertical="center"/>
    </xf>
    <xf numFmtId="0" fontId="0" fillId="0" borderId="1" xfId="0" applyBorder="1" applyAlignment="1">
      <alignment horizontal="center" vertical="center"/>
    </xf>
    <xf numFmtId="0" fontId="0" fillId="0" borderId="7" xfId="0" applyBorder="1" applyAlignment="1">
      <alignment vertical="center" wrapText="1"/>
    </xf>
    <xf numFmtId="0" fontId="30" fillId="0" borderId="36" xfId="0" applyFont="1" applyBorder="1" applyAlignment="1">
      <alignment horizontal="left" vertical="center"/>
    </xf>
    <xf numFmtId="0" fontId="27" fillId="0" borderId="5" xfId="0" applyFont="1" applyBorder="1" applyAlignment="1">
      <alignment vertical="center"/>
    </xf>
    <xf numFmtId="0" fontId="0" fillId="0" borderId="16" xfId="0" applyBorder="1" applyAlignment="1">
      <alignment horizontal="left" vertical="center" wrapText="1"/>
    </xf>
    <xf numFmtId="0" fontId="0" fillId="0" borderId="37" xfId="0" applyBorder="1" applyAlignment="1">
      <alignment horizontal="center" vertical="center" wrapText="1"/>
    </xf>
    <xf numFmtId="0" fontId="30" fillId="0" borderId="0" xfId="0" applyFont="1" applyAlignment="1">
      <alignment horizontal="left" vertical="center" wrapText="1"/>
    </xf>
    <xf numFmtId="0" fontId="30" fillId="0" borderId="69" xfId="0" applyFont="1" applyBorder="1" applyAlignment="1">
      <alignment horizontal="left" vertical="center" wrapText="1"/>
    </xf>
    <xf numFmtId="0" fontId="0" fillId="0" borderId="68" xfId="0" applyBorder="1" applyAlignment="1">
      <alignment horizontal="left" vertical="center" wrapText="1"/>
    </xf>
    <xf numFmtId="0" fontId="0" fillId="0" borderId="11" xfId="0" applyBorder="1" applyAlignment="1">
      <alignment horizontal="left" vertical="center" wrapText="1"/>
    </xf>
    <xf numFmtId="0" fontId="30" fillId="0" borderId="11" xfId="0" applyFont="1" applyBorder="1" applyAlignment="1">
      <alignment vertical="center" wrapText="1"/>
    </xf>
    <xf numFmtId="0" fontId="0" fillId="0" borderId="41" xfId="0" applyBorder="1" applyAlignment="1">
      <alignment wrapText="1"/>
    </xf>
    <xf numFmtId="0" fontId="30" fillId="0" borderId="36" xfId="0" applyFont="1" applyBorder="1" applyAlignment="1">
      <alignment horizontal="left" vertical="center" wrapText="1"/>
    </xf>
    <xf numFmtId="0" fontId="0" fillId="0" borderId="5" xfId="0" applyBorder="1" applyAlignment="1">
      <alignment horizontal="left" vertical="center" wrapText="1"/>
    </xf>
    <xf numFmtId="0" fontId="30" fillId="0" borderId="9" xfId="0" applyFont="1" applyBorder="1" applyAlignment="1">
      <alignment horizontal="center" vertical="center" wrapText="1"/>
    </xf>
    <xf numFmtId="0" fontId="0" fillId="0" borderId="56" xfId="0" applyBorder="1" applyAlignment="1">
      <alignment horizontal="left" vertical="center" wrapText="1"/>
    </xf>
    <xf numFmtId="0" fontId="30" fillId="0" borderId="42" xfId="0" applyFont="1" applyBorder="1" applyAlignment="1">
      <alignment horizontal="left" vertical="center" wrapText="1"/>
    </xf>
    <xf numFmtId="0" fontId="0" fillId="0" borderId="70" xfId="0" applyBorder="1" applyAlignment="1">
      <alignment horizontal="left" vertical="center" wrapText="1"/>
    </xf>
    <xf numFmtId="0" fontId="0" fillId="0" borderId="57" xfId="0" applyBorder="1" applyAlignment="1">
      <alignment horizontal="center" vertical="center" wrapText="1"/>
    </xf>
    <xf numFmtId="0" fontId="30" fillId="0" borderId="60" xfId="0" applyFont="1"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center" vertical="center"/>
    </xf>
    <xf numFmtId="0" fontId="0" fillId="0" borderId="58" xfId="0" applyBorder="1" applyAlignment="1">
      <alignment horizontal="left" vertical="center" wrapText="1"/>
    </xf>
    <xf numFmtId="0" fontId="0" fillId="0" borderId="66" xfId="0" applyBorder="1" applyAlignment="1">
      <alignment horizontal="left" vertical="center" wrapText="1"/>
    </xf>
    <xf numFmtId="0" fontId="30" fillId="0" borderId="11" xfId="0" applyFont="1" applyBorder="1" applyAlignment="1">
      <alignment horizontal="center" vertical="center" wrapText="1"/>
    </xf>
    <xf numFmtId="0" fontId="0" fillId="0" borderId="11" xfId="0" applyBorder="1" applyAlignment="1">
      <alignment vertical="center" wrapText="1"/>
    </xf>
    <xf numFmtId="0" fontId="0" fillId="0" borderId="41" xfId="0" applyBorder="1"/>
    <xf numFmtId="0" fontId="0" fillId="0" borderId="41" xfId="0" applyBorder="1" applyAlignment="1">
      <alignment vertical="center" wrapText="1"/>
    </xf>
    <xf numFmtId="0" fontId="0" fillId="0" borderId="19" xfId="0" applyBorder="1" applyAlignment="1">
      <alignment horizontal="left" vertical="center"/>
    </xf>
    <xf numFmtId="0" fontId="0" fillId="0" borderId="64" xfId="0" applyBorder="1" applyAlignment="1">
      <alignment horizontal="left" vertical="center"/>
    </xf>
    <xf numFmtId="44" fontId="0" fillId="0" borderId="26" xfId="2" applyFont="1" applyBorder="1" applyAlignment="1">
      <alignment horizontal="center" vertical="center"/>
    </xf>
    <xf numFmtId="44" fontId="0" fillId="0" borderId="21" xfId="2" applyFont="1" applyBorder="1" applyAlignment="1">
      <alignment horizontal="center" vertical="center"/>
    </xf>
    <xf numFmtId="44" fontId="0" fillId="0" borderId="65" xfId="2" applyFont="1" applyBorder="1" applyAlignment="1">
      <alignment horizontal="center" vertical="center"/>
    </xf>
    <xf numFmtId="43" fontId="0" fillId="0" borderId="24" xfId="1" applyFont="1" applyBorder="1" applyAlignment="1">
      <alignment horizontal="center" vertical="center" wrapText="1"/>
    </xf>
    <xf numFmtId="0" fontId="34" fillId="17" borderId="25" xfId="0" applyFont="1" applyFill="1" applyBorder="1" applyAlignment="1">
      <alignment horizontal="center" vertical="center"/>
    </xf>
    <xf numFmtId="0" fontId="34" fillId="17" borderId="26" xfId="0" applyFont="1" applyFill="1" applyBorder="1" applyAlignment="1">
      <alignment horizontal="center" vertical="center"/>
    </xf>
    <xf numFmtId="0" fontId="34" fillId="17" borderId="4" xfId="0" applyFont="1" applyFill="1" applyBorder="1" applyAlignment="1">
      <alignment horizontal="center" vertical="center"/>
    </xf>
    <xf numFmtId="0" fontId="0" fillId="16" borderId="30" xfId="0" applyFill="1" applyBorder="1" applyAlignment="1">
      <alignment vertical="center" wrapText="1"/>
    </xf>
    <xf numFmtId="0" fontId="0" fillId="16" borderId="32" xfId="0" applyFill="1" applyBorder="1"/>
    <xf numFmtId="0" fontId="0" fillId="0" borderId="25" xfId="0" applyBorder="1" applyAlignment="1">
      <alignment wrapText="1"/>
    </xf>
    <xf numFmtId="0" fontId="0" fillId="16" borderId="25" xfId="0" applyFill="1" applyBorder="1" applyAlignment="1">
      <alignment horizontal="left" vertical="center" wrapText="1"/>
    </xf>
    <xf numFmtId="0" fontId="0" fillId="16" borderId="26" xfId="0" applyFill="1" applyBorder="1"/>
    <xf numFmtId="0" fontId="0" fillId="16" borderId="30" xfId="0" applyFill="1" applyBorder="1" applyAlignment="1">
      <alignment wrapText="1"/>
    </xf>
    <xf numFmtId="0" fontId="18" fillId="11" borderId="25" xfId="0" applyFont="1" applyFill="1" applyBorder="1" applyAlignment="1">
      <alignment horizontal="right" vertical="center"/>
    </xf>
    <xf numFmtId="44" fontId="0" fillId="11" borderId="26" xfId="2" applyFont="1" applyFill="1" applyBorder="1" applyAlignment="1">
      <alignment horizontal="center" vertical="center"/>
    </xf>
    <xf numFmtId="44" fontId="0" fillId="11" borderId="26" xfId="0" applyNumberFormat="1" applyFill="1" applyBorder="1"/>
    <xf numFmtId="0" fontId="18" fillId="11" borderId="45" xfId="0" applyFont="1" applyFill="1" applyBorder="1" applyAlignment="1">
      <alignment horizontal="right" vertical="center"/>
    </xf>
    <xf numFmtId="44" fontId="0" fillId="11" borderId="44" xfId="0" applyNumberFormat="1" applyFill="1" applyBorder="1"/>
    <xf numFmtId="0" fontId="0" fillId="0" borderId="50" xfId="0" applyBorder="1" applyAlignment="1">
      <alignment vertical="center" wrapText="1"/>
    </xf>
    <xf numFmtId="44" fontId="0" fillId="0" borderId="52" xfId="2" applyFont="1" applyBorder="1" applyAlignment="1">
      <alignment vertical="center"/>
    </xf>
    <xf numFmtId="0" fontId="0" fillId="16" borderId="25" xfId="0" applyFill="1" applyBorder="1" applyAlignment="1">
      <alignment vertical="center" wrapText="1"/>
    </xf>
    <xf numFmtId="0" fontId="18" fillId="16" borderId="25" xfId="0" applyFont="1" applyFill="1" applyBorder="1"/>
    <xf numFmtId="0" fontId="18" fillId="16" borderId="26" xfId="0" applyFont="1" applyFill="1" applyBorder="1"/>
    <xf numFmtId="0" fontId="18" fillId="16" borderId="30" xfId="0" applyFont="1" applyFill="1" applyBorder="1" applyAlignment="1">
      <alignment vertical="center"/>
    </xf>
    <xf numFmtId="0" fontId="18" fillId="16" borderId="32" xfId="0" applyFont="1" applyFill="1" applyBorder="1"/>
    <xf numFmtId="0" fontId="18" fillId="16" borderId="47" xfId="0" applyFont="1" applyFill="1" applyBorder="1"/>
    <xf numFmtId="0" fontId="18" fillId="16" borderId="35" xfId="0" applyFont="1" applyFill="1" applyBorder="1"/>
    <xf numFmtId="0" fontId="18" fillId="16" borderId="47" xfId="0" applyFont="1" applyFill="1" applyBorder="1" applyAlignment="1">
      <alignment vertical="center"/>
    </xf>
    <xf numFmtId="0" fontId="12" fillId="5" borderId="4" xfId="0" applyFont="1" applyFill="1" applyBorder="1" applyAlignment="1">
      <alignment horizontal="center" vertical="center"/>
    </xf>
    <xf numFmtId="0" fontId="8" fillId="5" borderId="27" xfId="0" applyFont="1" applyFill="1" applyBorder="1" applyAlignment="1">
      <alignment horizontal="center" vertical="center"/>
    </xf>
    <xf numFmtId="0" fontId="0" fillId="0" borderId="56" xfId="0" applyBorder="1" applyAlignment="1">
      <alignment horizontal="left" vertical="center"/>
    </xf>
    <xf numFmtId="0" fontId="0" fillId="0" borderId="57" xfId="0" applyBorder="1" applyAlignment="1">
      <alignment horizontal="left" vertical="center"/>
    </xf>
    <xf numFmtId="0" fontId="30" fillId="0" borderId="56" xfId="0" applyFont="1" applyBorder="1" applyAlignment="1">
      <alignment horizontal="left" vertical="center" wrapText="1"/>
    </xf>
    <xf numFmtId="0" fontId="30" fillId="0" borderId="57" xfId="0" applyFont="1" applyBorder="1" applyAlignment="1">
      <alignment horizontal="left" vertical="center" wrapText="1"/>
    </xf>
    <xf numFmtId="0" fontId="0" fillId="17" borderId="6" xfId="0" applyFill="1" applyBorder="1" applyAlignment="1">
      <alignment horizontal="center" vertical="center" wrapText="1"/>
    </xf>
    <xf numFmtId="0" fontId="28" fillId="2" borderId="4" xfId="0" applyFont="1" applyFill="1" applyBorder="1" applyAlignment="1">
      <alignment horizontal="center" vertical="center" wrapText="1"/>
    </xf>
    <xf numFmtId="0" fontId="30" fillId="0" borderId="12" xfId="0" applyFont="1" applyBorder="1" applyAlignment="1">
      <alignment horizontal="left" vertical="center" wrapText="1"/>
    </xf>
    <xf numFmtId="169" fontId="35" fillId="0" borderId="12" xfId="0" applyNumberFormat="1" applyFont="1" applyBorder="1" applyAlignment="1">
      <alignment horizontal="left" vertical="center" wrapText="1"/>
    </xf>
    <xf numFmtId="0" fontId="0" fillId="0" borderId="12" xfId="0" applyBorder="1" applyAlignment="1">
      <alignment horizontal="left" vertical="center" wrapText="1"/>
    </xf>
    <xf numFmtId="169" fontId="0" fillId="0" borderId="12" xfId="0" applyNumberFormat="1" applyBorder="1" applyAlignment="1">
      <alignment horizontal="left" vertical="center" wrapText="1"/>
    </xf>
    <xf numFmtId="169" fontId="35" fillId="0" borderId="56" xfId="0" applyNumberFormat="1" applyFont="1" applyBorder="1" applyAlignment="1">
      <alignment horizontal="left" vertical="center" wrapText="1"/>
    </xf>
    <xf numFmtId="169" fontId="0" fillId="0" borderId="56" xfId="0" applyNumberFormat="1" applyBorder="1" applyAlignment="1">
      <alignment horizontal="left" vertical="center" wrapText="1"/>
    </xf>
    <xf numFmtId="169" fontId="30" fillId="0" borderId="56" xfId="0" applyNumberFormat="1" applyFont="1" applyBorder="1" applyAlignment="1">
      <alignment horizontal="left" vertical="center" wrapText="1"/>
    </xf>
    <xf numFmtId="169" fontId="35" fillId="0" borderId="57" xfId="0" applyNumberFormat="1" applyFont="1" applyBorder="1" applyAlignment="1">
      <alignment horizontal="left" vertical="center" wrapText="1"/>
    </xf>
    <xf numFmtId="169" fontId="0" fillId="0" borderId="57" xfId="0" applyNumberFormat="1" applyBorder="1" applyAlignment="1">
      <alignment horizontal="left" vertical="center" wrapText="1"/>
    </xf>
    <xf numFmtId="169" fontId="0" fillId="0" borderId="12" xfId="0" applyNumberFormat="1" applyBorder="1" applyAlignment="1">
      <alignment vertical="center" wrapText="1"/>
    </xf>
    <xf numFmtId="169" fontId="0" fillId="0" borderId="57" xfId="0" applyNumberFormat="1" applyBorder="1" applyAlignment="1">
      <alignment vertical="center" wrapText="1"/>
    </xf>
    <xf numFmtId="0" fontId="0" fillId="0" borderId="12" xfId="0" applyBorder="1" applyAlignment="1">
      <alignment vertical="center" wrapText="1"/>
    </xf>
    <xf numFmtId="169" fontId="0" fillId="0" borderId="12" xfId="0" applyNumberFormat="1" applyBorder="1" applyAlignment="1">
      <alignment horizontal="left" wrapText="1"/>
    </xf>
    <xf numFmtId="169" fontId="0" fillId="0" borderId="56" xfId="0" applyNumberFormat="1" applyBorder="1" applyAlignment="1">
      <alignment horizontal="left" wrapText="1"/>
    </xf>
    <xf numFmtId="169" fontId="0" fillId="0" borderId="57" xfId="0" applyNumberFormat="1" applyBorder="1" applyAlignment="1">
      <alignment horizontal="left" wrapText="1"/>
    </xf>
    <xf numFmtId="169" fontId="30" fillId="0" borderId="12" xfId="0" applyNumberFormat="1" applyFont="1" applyBorder="1" applyAlignment="1">
      <alignment horizontal="left" vertical="center" wrapText="1"/>
    </xf>
    <xf numFmtId="169" fontId="30" fillId="0" borderId="57" xfId="0" applyNumberFormat="1" applyFont="1" applyBorder="1" applyAlignment="1">
      <alignment horizontal="left" vertical="center" wrapText="1"/>
    </xf>
    <xf numFmtId="0" fontId="30" fillId="0" borderId="4" xfId="0" applyFont="1" applyBorder="1" applyAlignment="1">
      <alignment horizontal="left" vertical="center" wrapText="1"/>
    </xf>
    <xf numFmtId="169" fontId="30" fillId="0" borderId="11" xfId="0" applyNumberFormat="1" applyFont="1" applyBorder="1" applyAlignment="1">
      <alignment horizontal="left" vertical="center" wrapText="1"/>
    </xf>
    <xf numFmtId="169" fontId="0" fillId="0" borderId="11" xfId="0" applyNumberFormat="1" applyBorder="1" applyAlignment="1">
      <alignment horizontal="left" vertical="center" wrapText="1"/>
    </xf>
    <xf numFmtId="169" fontId="30" fillId="0" borderId="4" xfId="0" applyNumberFormat="1" applyFont="1" applyBorder="1" applyAlignment="1">
      <alignment horizontal="left" vertical="center" wrapText="1"/>
    </xf>
    <xf numFmtId="169" fontId="0" fillId="0" borderId="4" xfId="0" applyNumberFormat="1" applyBorder="1" applyAlignment="1">
      <alignment horizontal="left" vertical="center" wrapText="1"/>
    </xf>
    <xf numFmtId="0" fontId="30" fillId="17" borderId="8" xfId="0" applyFont="1" applyFill="1" applyBorder="1" applyAlignment="1">
      <alignment horizontal="center" vertical="center"/>
    </xf>
    <xf numFmtId="0" fontId="30" fillId="17" borderId="4" xfId="0" applyFont="1" applyFill="1" applyBorder="1" applyAlignment="1">
      <alignment horizontal="center" vertical="center"/>
    </xf>
    <xf numFmtId="0" fontId="34" fillId="17" borderId="4" xfId="0" applyFont="1" applyFill="1" applyBorder="1" applyAlignment="1">
      <alignment horizontal="center" vertical="center" wrapText="1"/>
    </xf>
    <xf numFmtId="0" fontId="34" fillId="17" borderId="5" xfId="0" applyFont="1" applyFill="1" applyBorder="1" applyAlignment="1">
      <alignment horizontal="center" vertical="center" wrapText="1"/>
    </xf>
    <xf numFmtId="0" fontId="34" fillId="17" borderId="36" xfId="0" applyFont="1" applyFill="1" applyBorder="1" applyAlignment="1">
      <alignment horizontal="center" vertical="center" wrapText="1"/>
    </xf>
    <xf numFmtId="0" fontId="34" fillId="17" borderId="7" xfId="0" applyFont="1" applyFill="1" applyBorder="1" applyAlignment="1">
      <alignment horizontal="center" vertical="center" wrapText="1"/>
    </xf>
    <xf numFmtId="0" fontId="34" fillId="17" borderId="6" xfId="0" applyFont="1" applyFill="1" applyBorder="1" applyAlignment="1">
      <alignment horizontal="center" vertical="center" wrapText="1"/>
    </xf>
    <xf numFmtId="0" fontId="34" fillId="17" borderId="32" xfId="0" applyFont="1" applyFill="1" applyBorder="1" applyAlignment="1">
      <alignment horizontal="center" vertical="center" wrapText="1"/>
    </xf>
    <xf numFmtId="0" fontId="38" fillId="6" borderId="0" xfId="0" applyFont="1" applyFill="1"/>
    <xf numFmtId="169" fontId="0" fillId="0" borderId="57" xfId="0" applyNumberFormat="1" applyBorder="1" applyAlignment="1">
      <alignment horizontal="center" vertical="center" wrapText="1"/>
    </xf>
    <xf numFmtId="169" fontId="0" fillId="0" borderId="67" xfId="0" applyNumberFormat="1" applyBorder="1" applyAlignment="1">
      <alignment horizontal="left" vertical="center" wrapText="1"/>
    </xf>
    <xf numFmtId="170" fontId="0" fillId="2" borderId="0" xfId="0" applyNumberFormat="1" applyFill="1"/>
    <xf numFmtId="170" fontId="8" fillId="5" borderId="6" xfId="0" applyNumberFormat="1" applyFont="1" applyFill="1" applyBorder="1" applyAlignment="1">
      <alignment horizontal="center" vertical="center" wrapText="1"/>
    </xf>
    <xf numFmtId="170" fontId="0" fillId="11" borderId="25" xfId="0" applyNumberFormat="1" applyFill="1" applyBorder="1" applyAlignment="1">
      <alignment vertical="center"/>
    </xf>
    <xf numFmtId="170" fontId="0" fillId="6" borderId="1" xfId="0" applyNumberFormat="1" applyFill="1" applyBorder="1"/>
    <xf numFmtId="170" fontId="0" fillId="11" borderId="1" xfId="0" applyNumberFormat="1" applyFill="1" applyBorder="1" applyAlignment="1">
      <alignment vertical="center"/>
    </xf>
    <xf numFmtId="44" fontId="42" fillId="12" borderId="4" xfId="2" applyFont="1" applyFill="1" applyBorder="1" applyAlignment="1">
      <alignment horizontal="center" vertical="center"/>
    </xf>
    <xf numFmtId="164" fontId="43" fillId="6" borderId="4" xfId="0" applyNumberFormat="1" applyFont="1" applyFill="1" applyBorder="1" applyAlignment="1">
      <alignment horizontal="center" vertical="center"/>
    </xf>
    <xf numFmtId="0" fontId="43" fillId="6" borderId="4" xfId="0" applyFont="1" applyFill="1" applyBorder="1" applyAlignment="1">
      <alignment horizontal="center" vertical="center"/>
    </xf>
    <xf numFmtId="44" fontId="11" fillId="11" borderId="4" xfId="0" applyNumberFormat="1" applyFont="1" applyFill="1" applyBorder="1" applyAlignment="1">
      <alignment vertical="center"/>
    </xf>
    <xf numFmtId="166" fontId="43" fillId="6" borderId="4" xfId="0" applyNumberFormat="1" applyFont="1" applyFill="1" applyBorder="1" applyAlignment="1">
      <alignment horizontal="center" vertical="center"/>
    </xf>
    <xf numFmtId="0" fontId="0" fillId="0" borderId="0" xfId="0" applyAlignment="1">
      <alignment horizontal="center"/>
    </xf>
    <xf numFmtId="0" fontId="18" fillId="6" borderId="4" xfId="0" applyFont="1" applyFill="1" applyBorder="1" applyAlignment="1">
      <alignment horizontal="center" vertical="center" wrapText="1"/>
    </xf>
    <xf numFmtId="44" fontId="0" fillId="11" borderId="46" xfId="2" applyFont="1" applyFill="1" applyBorder="1" applyAlignment="1">
      <alignment horizontal="right" vertical="center"/>
    </xf>
    <xf numFmtId="44" fontId="0" fillId="11" borderId="71" xfId="2" applyFont="1" applyFill="1" applyBorder="1" applyAlignment="1">
      <alignment horizontal="right" vertical="center"/>
    </xf>
    <xf numFmtId="44" fontId="0" fillId="11" borderId="73" xfId="2" applyFont="1" applyFill="1" applyBorder="1" applyAlignment="1">
      <alignment horizontal="right" vertical="center"/>
    </xf>
    <xf numFmtId="0" fontId="0" fillId="0" borderId="74" xfId="0" applyBorder="1" applyAlignment="1">
      <alignment horizontal="left" vertical="center"/>
    </xf>
    <xf numFmtId="0" fontId="0" fillId="0" borderId="70" xfId="0" applyBorder="1" applyAlignment="1">
      <alignment horizontal="left" vertical="center"/>
    </xf>
    <xf numFmtId="0" fontId="0" fillId="0" borderId="72" xfId="0" applyBorder="1" applyAlignment="1">
      <alignment horizontal="left" vertical="center"/>
    </xf>
    <xf numFmtId="44" fontId="30" fillId="11" borderId="46" xfId="2" applyFont="1" applyFill="1" applyBorder="1" applyAlignment="1">
      <alignment horizontal="right" vertical="center"/>
    </xf>
    <xf numFmtId="44" fontId="7" fillId="11" borderId="46" xfId="2" applyFont="1" applyFill="1" applyBorder="1" applyAlignment="1">
      <alignment horizontal="right" vertical="center"/>
    </xf>
    <xf numFmtId="44" fontId="0" fillId="11" borderId="10" xfId="2" applyFont="1" applyFill="1" applyBorder="1" applyAlignment="1">
      <alignment horizontal="right" vertical="center"/>
    </xf>
    <xf numFmtId="44" fontId="0" fillId="11" borderId="1" xfId="2" applyFont="1" applyFill="1" applyBorder="1" applyAlignment="1">
      <alignment horizontal="right" vertical="center"/>
    </xf>
    <xf numFmtId="44" fontId="0" fillId="11" borderId="69" xfId="2" applyFont="1" applyFill="1" applyBorder="1" applyAlignment="1">
      <alignment horizontal="right" vertical="center"/>
    </xf>
    <xf numFmtId="44" fontId="0" fillId="11" borderId="63" xfId="2" applyFont="1" applyFill="1" applyBorder="1" applyAlignment="1">
      <alignment horizontal="right" vertical="center"/>
    </xf>
    <xf numFmtId="0" fontId="30" fillId="0" borderId="74" xfId="0" applyFont="1" applyBorder="1" applyAlignment="1">
      <alignment horizontal="left" vertical="center" wrapText="1"/>
    </xf>
    <xf numFmtId="0" fontId="30" fillId="0" borderId="70" xfId="0" applyFont="1" applyBorder="1" applyAlignment="1">
      <alignment horizontal="left" vertical="center" wrapText="1"/>
    </xf>
    <xf numFmtId="0" fontId="30" fillId="0" borderId="72" xfId="0" applyFont="1" applyBorder="1" applyAlignment="1">
      <alignment horizontal="left" vertical="center" wrapText="1"/>
    </xf>
    <xf numFmtId="0" fontId="0" fillId="0" borderId="5" xfId="0" applyBorder="1" applyAlignment="1">
      <alignment horizontal="left" vertical="center"/>
    </xf>
    <xf numFmtId="0" fontId="0" fillId="0" borderId="41" xfId="0" applyBorder="1" applyAlignment="1">
      <alignment horizontal="left" vertical="center"/>
    </xf>
    <xf numFmtId="0" fontId="30" fillId="0" borderId="5" xfId="0" applyFont="1" applyBorder="1" applyAlignment="1">
      <alignment horizontal="left" vertical="center" wrapText="1"/>
    </xf>
    <xf numFmtId="0" fontId="30" fillId="0" borderId="41" xfId="0" applyFont="1" applyBorder="1" applyAlignment="1">
      <alignment horizontal="left" vertical="center" wrapText="1"/>
    </xf>
    <xf numFmtId="0" fontId="0" fillId="0" borderId="3" xfId="0" applyBorder="1" applyAlignment="1">
      <alignment horizontal="left" vertical="center"/>
    </xf>
    <xf numFmtId="0" fontId="0" fillId="0" borderId="3" xfId="0" applyBorder="1" applyAlignment="1">
      <alignment horizontal="left" vertical="center" wrapText="1"/>
    </xf>
    <xf numFmtId="0" fontId="0" fillId="0" borderId="70" xfId="0" applyBorder="1" applyAlignment="1">
      <alignment vertical="center"/>
    </xf>
    <xf numFmtId="0" fontId="0" fillId="0" borderId="68" xfId="0" applyBorder="1" applyAlignment="1">
      <alignment horizontal="left" vertical="center"/>
    </xf>
    <xf numFmtId="0" fontId="30" fillId="0" borderId="66" xfId="0" applyFont="1" applyBorder="1" applyAlignment="1">
      <alignment horizontal="left" vertical="center" wrapText="1"/>
    </xf>
    <xf numFmtId="0" fontId="30" fillId="0" borderId="74" xfId="0" applyFont="1" applyBorder="1" applyAlignment="1">
      <alignment horizontal="left" vertical="center"/>
    </xf>
    <xf numFmtId="0" fontId="0" fillId="0" borderId="73" xfId="0" applyBorder="1" applyAlignment="1">
      <alignment horizontal="left" vertical="center" wrapText="1"/>
    </xf>
    <xf numFmtId="0" fontId="0" fillId="2" borderId="0" xfId="0" applyFill="1" applyAlignment="1">
      <alignment horizontal="center"/>
    </xf>
    <xf numFmtId="0" fontId="0" fillId="0" borderId="71" xfId="0" applyBorder="1" applyAlignment="1">
      <alignment horizontal="left" vertical="center"/>
    </xf>
    <xf numFmtId="0" fontId="0" fillId="0" borderId="73" xfId="0" applyBorder="1" applyAlignment="1">
      <alignment horizontal="left" vertical="center"/>
    </xf>
    <xf numFmtId="0" fontId="0" fillId="0" borderId="46" xfId="0" applyBorder="1" applyAlignment="1">
      <alignment horizontal="left" vertical="center"/>
    </xf>
    <xf numFmtId="0" fontId="0" fillId="0" borderId="6" xfId="0" applyBorder="1" applyAlignment="1">
      <alignment horizontal="left" vertical="center"/>
    </xf>
    <xf numFmtId="0" fontId="30" fillId="0" borderId="6" xfId="0" applyFont="1" applyBorder="1" applyAlignment="1">
      <alignment horizontal="left" vertical="center" wrapText="1"/>
    </xf>
    <xf numFmtId="0" fontId="30" fillId="0" borderId="71" xfId="0" applyFont="1" applyBorder="1" applyAlignment="1">
      <alignment horizontal="left" vertical="center" wrapText="1"/>
    </xf>
    <xf numFmtId="0" fontId="30" fillId="0" borderId="10" xfId="0" applyFont="1" applyBorder="1" applyAlignment="1">
      <alignment horizontal="left" vertical="center" wrapText="1"/>
    </xf>
    <xf numFmtId="0" fontId="0" fillId="0" borderId="6" xfId="0" applyBorder="1" applyAlignment="1">
      <alignment horizontal="left" vertical="center" wrapText="1"/>
    </xf>
    <xf numFmtId="0" fontId="0" fillId="0" borderId="69" xfId="0" applyBorder="1" applyAlignment="1">
      <alignment horizontal="left" vertical="center" wrapText="1"/>
    </xf>
    <xf numFmtId="0" fontId="0" fillId="0" borderId="7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xf>
    <xf numFmtId="0" fontId="30" fillId="0" borderId="73" xfId="0" applyFont="1" applyBorder="1" applyAlignment="1">
      <alignment horizontal="left" vertical="center" wrapText="1"/>
    </xf>
    <xf numFmtId="0" fontId="0" fillId="0" borderId="10" xfId="0" applyBorder="1" applyAlignment="1">
      <alignment horizontal="left" vertical="center"/>
    </xf>
    <xf numFmtId="0" fontId="0" fillId="0" borderId="1" xfId="0" applyBorder="1" applyAlignment="1">
      <alignment horizontal="left" vertical="center"/>
    </xf>
    <xf numFmtId="0" fontId="0" fillId="0" borderId="8" xfId="0" applyBorder="1" applyAlignment="1">
      <alignment horizontal="left" vertical="center"/>
    </xf>
    <xf numFmtId="0" fontId="27" fillId="0" borderId="6" xfId="0" applyFont="1" applyBorder="1" applyAlignment="1">
      <alignment horizontal="left" vertical="center"/>
    </xf>
    <xf numFmtId="0" fontId="0" fillId="21" borderId="12" xfId="0" applyFill="1" applyBorder="1" applyAlignment="1">
      <alignment horizontal="center" vertical="center"/>
    </xf>
    <xf numFmtId="0" fontId="0" fillId="19" borderId="56" xfId="0" applyFill="1" applyBorder="1" applyAlignment="1">
      <alignment horizontal="center" vertical="center"/>
    </xf>
    <xf numFmtId="0" fontId="0" fillId="20" borderId="57" xfId="0" applyFill="1" applyBorder="1" applyAlignment="1">
      <alignment horizontal="center" vertical="center"/>
    </xf>
    <xf numFmtId="0" fontId="0" fillId="0" borderId="42" xfId="0" applyBorder="1" applyAlignment="1">
      <alignment horizontal="left" vertical="center" wrapText="1"/>
    </xf>
    <xf numFmtId="44" fontId="41" fillId="2" borderId="0" xfId="2" applyFont="1" applyFill="1" applyAlignment="1">
      <alignment horizontal="left"/>
    </xf>
    <xf numFmtId="0" fontId="0" fillId="0" borderId="0" xfId="0" applyAlignment="1">
      <alignment horizontal="center" vertical="center"/>
    </xf>
    <xf numFmtId="2" fontId="0" fillId="0" borderId="65" xfId="2" applyNumberFormat="1" applyFont="1" applyFill="1" applyBorder="1" applyAlignment="1">
      <alignment vertical="center"/>
    </xf>
    <xf numFmtId="44" fontId="0" fillId="0" borderId="65" xfId="2" applyFont="1" applyFill="1" applyBorder="1" applyAlignment="1">
      <alignment vertical="center"/>
    </xf>
    <xf numFmtId="170" fontId="0" fillId="11" borderId="30" xfId="0" applyNumberFormat="1" applyFill="1" applyBorder="1" applyAlignment="1">
      <alignment vertical="center"/>
    </xf>
    <xf numFmtId="166" fontId="0" fillId="11" borderId="30" xfId="0" applyNumberFormat="1" applyFill="1" applyBorder="1" applyAlignment="1">
      <alignment vertical="center"/>
    </xf>
    <xf numFmtId="166" fontId="0" fillId="11" borderId="6" xfId="0" applyNumberFormat="1" applyFill="1" applyBorder="1" applyAlignment="1">
      <alignment vertical="center"/>
    </xf>
    <xf numFmtId="170" fontId="0" fillId="11" borderId="45" xfId="0" applyNumberFormat="1" applyFill="1" applyBorder="1" applyAlignment="1">
      <alignment vertical="center"/>
    </xf>
    <xf numFmtId="164" fontId="0" fillId="11" borderId="45" xfId="0" applyNumberFormat="1" applyFill="1" applyBorder="1" applyAlignment="1">
      <alignment vertical="center"/>
    </xf>
    <xf numFmtId="167" fontId="0" fillId="11" borderId="30" xfId="0" applyNumberFormat="1" applyFill="1" applyBorder="1" applyAlignment="1">
      <alignment vertical="center"/>
    </xf>
    <xf numFmtId="170" fontId="11" fillId="15" borderId="4" xfId="0" applyNumberFormat="1" applyFont="1" applyFill="1" applyBorder="1" applyAlignment="1">
      <alignment vertical="center"/>
    </xf>
    <xf numFmtId="164" fontId="11" fillId="15" borderId="4" xfId="0" applyNumberFormat="1" applyFont="1" applyFill="1" applyBorder="1" applyAlignment="1">
      <alignment vertical="center"/>
    </xf>
    <xf numFmtId="0" fontId="46" fillId="13" borderId="7" xfId="0" applyFont="1" applyFill="1" applyBorder="1" applyAlignment="1">
      <alignment horizontal="center" vertical="center" wrapText="1"/>
    </xf>
    <xf numFmtId="170" fontId="0" fillId="14" borderId="1" xfId="0" applyNumberFormat="1" applyFill="1" applyBorder="1"/>
    <xf numFmtId="0" fontId="0" fillId="14" borderId="2" xfId="0" applyFill="1" applyBorder="1"/>
    <xf numFmtId="0" fontId="0" fillId="14" borderId="2" xfId="0" applyFill="1" applyBorder="1" applyAlignment="1">
      <alignment horizontal="center" vertical="center"/>
    </xf>
    <xf numFmtId="0" fontId="0" fillId="14" borderId="3" xfId="0" applyFill="1" applyBorder="1"/>
    <xf numFmtId="0" fontId="0" fillId="14" borderId="2" xfId="0" applyFill="1" applyBorder="1" applyAlignment="1">
      <alignment horizontal="center"/>
    </xf>
    <xf numFmtId="164" fontId="0" fillId="0" borderId="10" xfId="0" applyNumberFormat="1" applyBorder="1" applyAlignment="1">
      <alignment horizontal="center" vertical="center"/>
    </xf>
    <xf numFmtId="164" fontId="0" fillId="0" borderId="3" xfId="0" applyNumberFormat="1" applyBorder="1" applyAlignment="1">
      <alignment horizontal="center" vertical="center"/>
    </xf>
    <xf numFmtId="164" fontId="0" fillId="0" borderId="1" xfId="0" applyNumberFormat="1" applyBorder="1" applyAlignment="1">
      <alignment horizontal="center" vertical="center"/>
    </xf>
    <xf numFmtId="0" fontId="0" fillId="0" borderId="5" xfId="0" applyBorder="1" applyAlignment="1">
      <alignment horizontal="center"/>
    </xf>
    <xf numFmtId="167" fontId="0" fillId="0" borderId="1" xfId="0" applyNumberFormat="1" applyBorder="1" applyAlignment="1">
      <alignment horizontal="center" vertical="center"/>
    </xf>
    <xf numFmtId="167" fontId="0" fillId="0" borderId="6" xfId="0" applyNumberFormat="1" applyBorder="1" applyAlignment="1">
      <alignment horizontal="center" vertical="center"/>
    </xf>
    <xf numFmtId="167" fontId="0" fillId="0" borderId="3" xfId="0" applyNumberFormat="1" applyBorder="1" applyAlignment="1">
      <alignment horizontal="center" vertical="center"/>
    </xf>
    <xf numFmtId="43" fontId="0" fillId="0" borderId="45" xfId="1" applyFont="1" applyBorder="1" applyAlignment="1">
      <alignment vertical="center"/>
    </xf>
    <xf numFmtId="43" fontId="0" fillId="0" borderId="44" xfId="1" applyFont="1" applyBorder="1" applyAlignment="1">
      <alignment vertical="center"/>
    </xf>
    <xf numFmtId="43" fontId="9" fillId="0" borderId="45" xfId="1" applyFont="1" applyFill="1" applyBorder="1" applyAlignment="1">
      <alignment horizontal="center" vertical="center" wrapText="1"/>
    </xf>
    <xf numFmtId="0" fontId="45" fillId="22" borderId="12" xfId="27" applyBorder="1" applyAlignment="1">
      <alignment horizontal="center" vertical="center"/>
    </xf>
    <xf numFmtId="164" fontId="11" fillId="2" borderId="0" xfId="0" applyNumberFormat="1" applyFont="1" applyFill="1" applyAlignment="1">
      <alignment vertical="center"/>
    </xf>
    <xf numFmtId="170" fontId="0" fillId="14" borderId="10" xfId="0" applyNumberFormat="1" applyFill="1" applyBorder="1"/>
    <xf numFmtId="0" fontId="0" fillId="14" borderId="40" xfId="0" applyFill="1" applyBorder="1"/>
    <xf numFmtId="0" fontId="0" fillId="14" borderId="40" xfId="0" applyFill="1" applyBorder="1" applyAlignment="1">
      <alignment horizontal="center"/>
    </xf>
    <xf numFmtId="0" fontId="0" fillId="14" borderId="40" xfId="0" applyFill="1" applyBorder="1" applyAlignment="1">
      <alignment horizontal="center" vertical="center"/>
    </xf>
    <xf numFmtId="0" fontId="0" fillId="14" borderId="41" xfId="0" applyFill="1" applyBorder="1"/>
    <xf numFmtId="170" fontId="0" fillId="14" borderId="6" xfId="0" applyNumberFormat="1" applyFill="1" applyBorder="1"/>
    <xf numFmtId="0" fontId="0" fillId="14" borderId="36" xfId="0" applyFill="1" applyBorder="1"/>
    <xf numFmtId="0" fontId="0" fillId="14" borderId="36" xfId="0" applyFill="1" applyBorder="1" applyAlignment="1">
      <alignment horizontal="center"/>
    </xf>
    <xf numFmtId="0" fontId="0" fillId="14" borderId="36" xfId="0" applyFill="1" applyBorder="1" applyAlignment="1">
      <alignment horizontal="center" vertical="center"/>
    </xf>
    <xf numFmtId="0" fontId="0" fillId="14" borderId="5" xfId="0" applyFill="1" applyBorder="1"/>
    <xf numFmtId="0" fontId="0" fillId="18" borderId="56" xfId="0" applyFill="1" applyBorder="1" applyAlignment="1">
      <alignment horizontal="center" vertical="center"/>
    </xf>
    <xf numFmtId="0" fontId="17" fillId="0" borderId="0" xfId="0" applyFont="1"/>
    <xf numFmtId="2" fontId="17" fillId="0" borderId="0" xfId="0" applyNumberFormat="1" applyFont="1"/>
    <xf numFmtId="10" fontId="17" fillId="0" borderId="0" xfId="0" applyNumberFormat="1" applyFont="1"/>
    <xf numFmtId="0" fontId="17" fillId="24" borderId="0" xfId="0" applyFont="1" applyFill="1" applyAlignment="1">
      <alignment horizontal="center"/>
    </xf>
    <xf numFmtId="1" fontId="17" fillId="0" borderId="0" xfId="0" applyNumberFormat="1" applyFont="1"/>
    <xf numFmtId="2" fontId="17" fillId="0" borderId="0" xfId="0" applyNumberFormat="1" applyFont="1" applyAlignment="1">
      <alignment vertical="center"/>
    </xf>
    <xf numFmtId="44" fontId="17" fillId="25" borderId="0" xfId="0" applyNumberFormat="1" applyFont="1" applyFill="1" applyAlignment="1">
      <alignment vertical="center"/>
    </xf>
    <xf numFmtId="2" fontId="47" fillId="0" borderId="0" xfId="0" applyNumberFormat="1" applyFont="1"/>
    <xf numFmtId="171" fontId="47" fillId="25" borderId="0" xfId="0" applyNumberFormat="1" applyFont="1" applyFill="1"/>
    <xf numFmtId="0" fontId="48" fillId="0" borderId="71" xfId="28" applyBorder="1" applyAlignment="1">
      <alignment horizontal="left" vertical="center" wrapText="1"/>
    </xf>
    <xf numFmtId="0" fontId="48" fillId="0" borderId="0" xfId="28"/>
    <xf numFmtId="166" fontId="0" fillId="6" borderId="0" xfId="0" applyNumberFormat="1" applyFill="1"/>
    <xf numFmtId="0" fontId="6" fillId="6" borderId="4" xfId="0" applyFont="1" applyFill="1" applyBorder="1" applyAlignment="1">
      <alignment horizontal="right" vertical="center"/>
    </xf>
    <xf numFmtId="0" fontId="15" fillId="6" borderId="0" xfId="0" applyFont="1" applyFill="1" applyAlignment="1">
      <alignment horizontal="left" vertical="center"/>
    </xf>
    <xf numFmtId="0" fontId="14" fillId="6" borderId="0" xfId="0" applyFont="1" applyFill="1" applyAlignment="1">
      <alignment horizontal="left" vertical="center" wrapText="1"/>
    </xf>
    <xf numFmtId="0" fontId="20" fillId="0" borderId="7" xfId="0" applyFont="1" applyBorder="1" applyAlignment="1">
      <alignment horizontal="center" vertical="center"/>
    </xf>
    <xf numFmtId="0" fontId="20" fillId="0" borderId="11" xfId="0" applyFont="1" applyBorder="1" applyAlignment="1">
      <alignment horizontal="center" vertical="center"/>
    </xf>
    <xf numFmtId="0" fontId="20" fillId="2" borderId="7" xfId="0" applyFont="1" applyFill="1" applyBorder="1" applyAlignment="1">
      <alignment horizontal="center" vertical="center"/>
    </xf>
    <xf numFmtId="0" fontId="20" fillId="2" borderId="11" xfId="0" applyFont="1" applyFill="1" applyBorder="1" applyAlignment="1">
      <alignment horizontal="center" vertical="center"/>
    </xf>
    <xf numFmtId="0" fontId="9" fillId="0" borderId="10"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43" fontId="9" fillId="0" borderId="1" xfId="1" applyFont="1" applyBorder="1" applyAlignment="1">
      <alignment horizontal="center" vertical="center" wrapText="1"/>
    </xf>
    <xf numFmtId="43" fontId="9" fillId="0" borderId="3" xfId="1" applyFont="1" applyBorder="1" applyAlignment="1">
      <alignment horizontal="center" vertical="center" wrapText="1"/>
    </xf>
    <xf numFmtId="0" fontId="2" fillId="8" borderId="7" xfId="0" applyFont="1" applyFill="1" applyBorder="1" applyAlignment="1">
      <alignment horizontal="center" vertical="center"/>
    </xf>
    <xf numFmtId="0" fontId="2" fillId="8" borderId="9" xfId="0" applyFont="1" applyFill="1" applyBorder="1" applyAlignment="1">
      <alignment horizontal="center" vertical="center"/>
    </xf>
    <xf numFmtId="0" fontId="19" fillId="0" borderId="7" xfId="0" applyFont="1" applyBorder="1" applyAlignment="1">
      <alignment horizontal="center" vertical="center"/>
    </xf>
    <xf numFmtId="0" fontId="19" fillId="0" borderId="11" xfId="0" applyFont="1" applyBorder="1" applyAlignment="1">
      <alignment horizontal="center" vertical="center"/>
    </xf>
    <xf numFmtId="0" fontId="3"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9" fillId="0" borderId="9" xfId="0" applyFont="1" applyBorder="1" applyAlignment="1">
      <alignment horizontal="center" vertical="center"/>
    </xf>
    <xf numFmtId="0" fontId="2" fillId="4" borderId="6"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19" fillId="0" borderId="7" xfId="0" applyFont="1" applyBorder="1" applyAlignment="1">
      <alignment horizontal="center" vertical="center" wrapText="1"/>
    </xf>
    <xf numFmtId="0" fontId="19" fillId="0" borderId="11" xfId="0" applyFont="1" applyBorder="1" applyAlignment="1">
      <alignment horizontal="center" vertical="center" wrapText="1"/>
    </xf>
    <xf numFmtId="0" fontId="2" fillId="7" borderId="7"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11" xfId="0" applyFont="1" applyFill="1" applyBorder="1" applyAlignment="1">
      <alignment horizontal="center" vertical="center"/>
    </xf>
    <xf numFmtId="0" fontId="3" fillId="0" borderId="7" xfId="0" applyFont="1" applyBorder="1" applyAlignment="1">
      <alignment horizontal="center" vertical="center"/>
    </xf>
    <xf numFmtId="0" fontId="3" fillId="0" borderId="11" xfId="0" applyFont="1" applyBorder="1" applyAlignment="1">
      <alignment horizontal="center" vertical="center"/>
    </xf>
    <xf numFmtId="0" fontId="3"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3" fillId="0" borderId="9" xfId="0" applyFont="1" applyBorder="1" applyAlignment="1">
      <alignment horizontal="center" vertical="center"/>
    </xf>
    <xf numFmtId="0" fontId="12" fillId="5" borderId="6"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40" xfId="0" applyFont="1" applyFill="1" applyBorder="1" applyAlignment="1">
      <alignment horizontal="center" vertical="center" wrapText="1"/>
    </xf>
    <xf numFmtId="0" fontId="12" fillId="5" borderId="41" xfId="0" applyFont="1" applyFill="1" applyBorder="1" applyAlignment="1">
      <alignment horizontal="center" vertical="center" wrapText="1"/>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9" fillId="13" borderId="7" xfId="0" applyFont="1" applyFill="1" applyBorder="1" applyAlignment="1">
      <alignment horizontal="center" vertical="center" wrapText="1"/>
    </xf>
    <xf numFmtId="0" fontId="9" fillId="13" borderId="11" xfId="0" applyFont="1" applyFill="1" applyBorder="1" applyAlignment="1">
      <alignment horizontal="center" vertical="center" wrapText="1"/>
    </xf>
    <xf numFmtId="0" fontId="12" fillId="5" borderId="3" xfId="0" applyFont="1" applyFill="1" applyBorder="1" applyAlignment="1">
      <alignment horizontal="center" vertical="center"/>
    </xf>
    <xf numFmtId="0" fontId="12" fillId="5" borderId="7"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13" xfId="0" applyFont="1" applyFill="1" applyBorder="1" applyAlignment="1">
      <alignment horizontal="center" vertical="center"/>
    </xf>
    <xf numFmtId="0" fontId="12" fillId="5" borderId="42" xfId="0" applyFont="1" applyFill="1" applyBorder="1" applyAlignment="1">
      <alignment horizontal="center" vertical="center"/>
    </xf>
    <xf numFmtId="0" fontId="12" fillId="5" borderId="70" xfId="0" applyFont="1" applyFill="1" applyBorder="1" applyAlignment="1">
      <alignment horizontal="center" vertical="center"/>
    </xf>
    <xf numFmtId="0" fontId="0" fillId="2" borderId="7" xfId="0" applyFill="1" applyBorder="1" applyAlignment="1">
      <alignment horizontal="center" vertical="center" wrapText="1"/>
    </xf>
    <xf numFmtId="0" fontId="0" fillId="2" borderId="11" xfId="0" applyFill="1" applyBorder="1" applyAlignment="1">
      <alignment horizontal="center" vertical="center" wrapText="1"/>
    </xf>
    <xf numFmtId="0" fontId="8" fillId="10" borderId="6" xfId="0" applyFont="1" applyFill="1" applyBorder="1" applyAlignment="1">
      <alignment horizontal="center" vertical="center"/>
    </xf>
    <xf numFmtId="0" fontId="8" fillId="10" borderId="36" xfId="0" applyFont="1" applyFill="1" applyBorder="1" applyAlignment="1">
      <alignment horizontal="center" vertical="center"/>
    </xf>
    <xf numFmtId="0" fontId="8" fillId="10" borderId="5" xfId="0" applyFont="1" applyFill="1" applyBorder="1" applyAlignment="1">
      <alignment horizontal="center" vertical="center"/>
    </xf>
    <xf numFmtId="0" fontId="10" fillId="0" borderId="6" xfId="0" applyFont="1" applyBorder="1" applyAlignment="1">
      <alignment horizontal="center" vertical="center"/>
    </xf>
    <xf numFmtId="0" fontId="10" fillId="0" borderId="36" xfId="0" applyFont="1" applyBorder="1" applyAlignment="1">
      <alignment horizontal="center" vertical="center"/>
    </xf>
    <xf numFmtId="0" fontId="10" fillId="0" borderId="10" xfId="0" applyFont="1" applyBorder="1" applyAlignment="1">
      <alignment horizontal="center" vertical="center"/>
    </xf>
    <xf numFmtId="0" fontId="10" fillId="0" borderId="40" xfId="0" applyFont="1" applyBorder="1" applyAlignment="1">
      <alignment horizontal="center" vertical="center"/>
    </xf>
    <xf numFmtId="0" fontId="10" fillId="0" borderId="5" xfId="0" applyFont="1" applyBorder="1" applyAlignment="1">
      <alignment horizontal="center" vertical="center"/>
    </xf>
    <xf numFmtId="0" fontId="10" fillId="0" borderId="41" xfId="0" applyFont="1" applyBorder="1" applyAlignment="1">
      <alignment horizontal="center" vertical="center"/>
    </xf>
    <xf numFmtId="0" fontId="10" fillId="0" borderId="8" xfId="0" applyFont="1" applyBorder="1" applyAlignment="1">
      <alignment horizontal="center" vertical="center"/>
    </xf>
    <xf numFmtId="0" fontId="10" fillId="0" borderId="0" xfId="0" applyFont="1" applyAlignment="1">
      <alignment horizontal="center" vertical="center"/>
    </xf>
    <xf numFmtId="0" fontId="9" fillId="13" borderId="6" xfId="0" applyFont="1" applyFill="1" applyBorder="1" applyAlignment="1">
      <alignment horizontal="center" vertical="center" wrapText="1"/>
    </xf>
    <xf numFmtId="0" fontId="9" fillId="13" borderId="41" xfId="0" applyFont="1" applyFill="1" applyBorder="1" applyAlignment="1">
      <alignment horizontal="center" vertical="center" wrapText="1"/>
    </xf>
    <xf numFmtId="0" fontId="36" fillId="11" borderId="1" xfId="0" applyFont="1" applyFill="1" applyBorder="1" applyAlignment="1">
      <alignment horizontal="center" vertical="center" wrapText="1"/>
    </xf>
    <xf numFmtId="0" fontId="36" fillId="11" borderId="3" xfId="0" applyFont="1" applyFill="1" applyBorder="1" applyAlignment="1">
      <alignment horizontal="center" vertical="center" wrapText="1"/>
    </xf>
    <xf numFmtId="0" fontId="0" fillId="0" borderId="19"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7" xfId="0" applyBorder="1" applyAlignment="1">
      <alignment horizontal="left" vertical="center"/>
    </xf>
    <xf numFmtId="0" fontId="0" fillId="0" borderId="9" xfId="0" applyBorder="1" applyAlignment="1">
      <alignment horizontal="left" vertical="center"/>
    </xf>
    <xf numFmtId="0" fontId="0" fillId="0" borderId="11" xfId="0" applyBorder="1" applyAlignment="1">
      <alignment horizontal="left" vertical="center"/>
    </xf>
    <xf numFmtId="0" fontId="0" fillId="2" borderId="6" xfId="0" applyFill="1" applyBorder="1" applyAlignment="1">
      <alignment horizontal="left" vertical="center" wrapText="1"/>
    </xf>
    <xf numFmtId="0" fontId="0" fillId="2" borderId="5" xfId="0" applyFill="1" applyBorder="1" applyAlignment="1">
      <alignment horizontal="left" vertical="center" wrapText="1"/>
    </xf>
    <xf numFmtId="0" fontId="0" fillId="2" borderId="8" xfId="0" applyFill="1" applyBorder="1" applyAlignment="1">
      <alignment horizontal="left" vertical="center" wrapText="1"/>
    </xf>
    <xf numFmtId="0" fontId="0" fillId="2" borderId="37" xfId="0" applyFill="1" applyBorder="1" applyAlignment="1">
      <alignment horizontal="left" vertical="center" wrapText="1"/>
    </xf>
    <xf numFmtId="0" fontId="0" fillId="2" borderId="10" xfId="0" applyFill="1" applyBorder="1" applyAlignment="1">
      <alignment horizontal="left" vertical="center" wrapText="1"/>
    </xf>
    <xf numFmtId="0" fontId="0" fillId="2" borderId="41" xfId="0" applyFill="1" applyBorder="1" applyAlignment="1">
      <alignment horizontal="left" vertical="center" wrapText="1"/>
    </xf>
    <xf numFmtId="0" fontId="0" fillId="0" borderId="69" xfId="0" applyBorder="1" applyAlignment="1">
      <alignment horizontal="left" vertical="center" wrapText="1"/>
    </xf>
    <xf numFmtId="0" fontId="0" fillId="0" borderId="68" xfId="0" applyBorder="1" applyAlignment="1">
      <alignment horizontal="left" vertical="center" wrapText="1"/>
    </xf>
    <xf numFmtId="0" fontId="0" fillId="0" borderId="8" xfId="0" applyBorder="1" applyAlignment="1">
      <alignment horizontal="left" vertical="center" wrapText="1"/>
    </xf>
    <xf numFmtId="0" fontId="0" fillId="0" borderId="37" xfId="0" applyBorder="1" applyAlignment="1">
      <alignment horizontal="left" vertical="center" wrapText="1"/>
    </xf>
    <xf numFmtId="0" fontId="0" fillId="0" borderId="63" xfId="0" applyBorder="1" applyAlignment="1">
      <alignment horizontal="left" vertical="center" wrapText="1"/>
    </xf>
    <xf numFmtId="0" fontId="0" fillId="0" borderId="66" xfId="0"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0" fillId="0" borderId="62" xfId="0" applyBorder="1" applyAlignment="1">
      <alignment horizontal="left" vertical="center" wrapText="1"/>
    </xf>
    <xf numFmtId="0" fontId="0" fillId="0" borderId="10" xfId="0" applyBorder="1" applyAlignment="1">
      <alignment horizontal="left" vertical="center" wrapText="1"/>
    </xf>
    <xf numFmtId="0" fontId="0" fillId="0" borderId="41" xfId="0" applyBorder="1" applyAlignment="1">
      <alignment horizontal="left" vertical="center" wrapText="1"/>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left"/>
    </xf>
    <xf numFmtId="0" fontId="0" fillId="0" borderId="5" xfId="0" applyBorder="1" applyAlignment="1">
      <alignment horizontal="left"/>
    </xf>
    <xf numFmtId="0" fontId="0" fillId="0" borderId="10" xfId="0" applyBorder="1" applyAlignment="1">
      <alignment horizontal="left"/>
    </xf>
    <xf numFmtId="0" fontId="0" fillId="0" borderId="41" xfId="0" applyBorder="1" applyAlignment="1">
      <alignment horizontal="left"/>
    </xf>
    <xf numFmtId="3" fontId="0" fillId="0" borderId="6" xfId="0" applyNumberFormat="1" applyBorder="1" applyAlignment="1">
      <alignment horizontal="left" vertical="center" wrapText="1"/>
    </xf>
    <xf numFmtId="3" fontId="0" fillId="0" borderId="5" xfId="0" applyNumberFormat="1" applyBorder="1" applyAlignment="1">
      <alignment horizontal="left" vertical="center" wrapText="1"/>
    </xf>
    <xf numFmtId="3" fontId="0" fillId="0" borderId="63" xfId="0" applyNumberFormat="1" applyBorder="1" applyAlignment="1">
      <alignment horizontal="left" vertical="center" wrapText="1"/>
    </xf>
    <xf numFmtId="3" fontId="0" fillId="0" borderId="66" xfId="0" applyNumberFormat="1"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46" xfId="0" applyBorder="1" applyAlignment="1">
      <alignment horizontal="left" wrapText="1"/>
    </xf>
    <xf numFmtId="0" fontId="0" fillId="0" borderId="74" xfId="0" applyBorder="1" applyAlignment="1">
      <alignment horizontal="left" wrapText="1"/>
    </xf>
    <xf numFmtId="0" fontId="0" fillId="0" borderId="71" xfId="0" applyBorder="1" applyAlignment="1">
      <alignment horizontal="left" wrapText="1"/>
    </xf>
    <xf numFmtId="0" fontId="0" fillId="0" borderId="70" xfId="0" applyBorder="1" applyAlignment="1">
      <alignment horizontal="left" wrapText="1"/>
    </xf>
    <xf numFmtId="0" fontId="0" fillId="0" borderId="73" xfId="0" applyBorder="1" applyAlignment="1">
      <alignment horizontal="left" wrapText="1"/>
    </xf>
    <xf numFmtId="0" fontId="0" fillId="0" borderId="72" xfId="0" applyBorder="1" applyAlignment="1">
      <alignment horizontal="left" wrapText="1"/>
    </xf>
    <xf numFmtId="0" fontId="0" fillId="0" borderId="69" xfId="0" applyBorder="1" applyAlignment="1">
      <alignment horizontal="left" wrapText="1"/>
    </xf>
    <xf numFmtId="0" fontId="0" fillId="0" borderId="68" xfId="0" applyBorder="1" applyAlignment="1">
      <alignment horizontal="left" wrapText="1"/>
    </xf>
    <xf numFmtId="0" fontId="0" fillId="0" borderId="63" xfId="0" applyBorder="1" applyAlignment="1">
      <alignment horizontal="left" wrapText="1"/>
    </xf>
    <xf numFmtId="0" fontId="0" fillId="0" borderId="66" xfId="0" applyBorder="1" applyAlignment="1">
      <alignment horizontal="left" wrapText="1"/>
    </xf>
    <xf numFmtId="0" fontId="0" fillId="0" borderId="67" xfId="0" applyBorder="1" applyAlignment="1">
      <alignment horizontal="left" vertical="center"/>
    </xf>
    <xf numFmtId="0" fontId="0" fillId="2" borderId="69" xfId="0" applyFill="1" applyBorder="1" applyAlignment="1">
      <alignment horizontal="left" wrapText="1"/>
    </xf>
    <xf numFmtId="0" fontId="0" fillId="2" borderId="68" xfId="0" applyFill="1" applyBorder="1" applyAlignment="1">
      <alignment horizontal="left" wrapText="1"/>
    </xf>
    <xf numFmtId="0" fontId="0" fillId="2" borderId="10" xfId="0" applyFill="1" applyBorder="1" applyAlignment="1">
      <alignment horizontal="left" wrapText="1"/>
    </xf>
    <xf numFmtId="0" fontId="0" fillId="2" borderId="41" xfId="0" applyFill="1" applyBorder="1" applyAlignment="1">
      <alignment horizontal="left" wrapText="1"/>
    </xf>
    <xf numFmtId="0" fontId="0" fillId="0" borderId="64" xfId="0" applyBorder="1" applyAlignment="1">
      <alignment horizontal="left"/>
    </xf>
    <xf numFmtId="0" fontId="0" fillId="0" borderId="65" xfId="0" applyBorder="1" applyAlignment="1">
      <alignment horizontal="left"/>
    </xf>
    <xf numFmtId="0" fontId="27" fillId="0" borderId="19" xfId="0" applyFont="1" applyBorder="1" applyAlignment="1">
      <alignment horizontal="left" wrapText="1"/>
    </xf>
    <xf numFmtId="0" fontId="27" fillId="0" borderId="21" xfId="0" applyFont="1" applyBorder="1" applyAlignment="1">
      <alignment horizontal="left" wrapText="1"/>
    </xf>
    <xf numFmtId="0" fontId="27" fillId="0" borderId="64" xfId="0" applyFont="1" applyBorder="1" applyAlignment="1">
      <alignment horizontal="left" wrapText="1"/>
    </xf>
    <xf numFmtId="0" fontId="27" fillId="0" borderId="65" xfId="0" applyFont="1" applyBorder="1" applyAlignment="1">
      <alignment horizontal="left" wrapText="1"/>
    </xf>
    <xf numFmtId="0" fontId="0" fillId="0" borderId="25" xfId="0" applyBorder="1" applyAlignment="1">
      <alignment horizontal="left"/>
    </xf>
    <xf numFmtId="0" fontId="0" fillId="0" borderId="26" xfId="0" applyBorder="1" applyAlignment="1">
      <alignment horizontal="left"/>
    </xf>
    <xf numFmtId="0" fontId="0" fillId="0" borderId="64" xfId="0" applyBorder="1" applyAlignment="1">
      <alignment horizontal="left" vertical="center" wrapText="1"/>
    </xf>
    <xf numFmtId="0" fontId="0" fillId="0" borderId="65"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6" fontId="0" fillId="0" borderId="64" xfId="0" applyNumberFormat="1" applyBorder="1" applyAlignment="1">
      <alignment horizontal="left" vertical="center" wrapText="1"/>
    </xf>
    <xf numFmtId="6" fontId="0" fillId="0" borderId="65" xfId="0" applyNumberFormat="1" applyBorder="1" applyAlignment="1">
      <alignment horizontal="left" vertical="center" wrapText="1"/>
    </xf>
    <xf numFmtId="0" fontId="0" fillId="0" borderId="8" xfId="0" applyBorder="1" applyAlignment="1">
      <alignment horizontal="left" wrapText="1"/>
    </xf>
    <xf numFmtId="0" fontId="0" fillId="0" borderId="37" xfId="0" applyBorder="1" applyAlignment="1">
      <alignment horizontal="left" wrapText="1"/>
    </xf>
    <xf numFmtId="0" fontId="0" fillId="0" borderId="10" xfId="0" applyBorder="1" applyAlignment="1">
      <alignment horizontal="left" wrapText="1"/>
    </xf>
    <xf numFmtId="0" fontId="0" fillId="0" borderId="41" xfId="0" applyBorder="1" applyAlignment="1">
      <alignment horizontal="left" wrapText="1"/>
    </xf>
    <xf numFmtId="0" fontId="34" fillId="17" borderId="1" xfId="0" applyFont="1" applyFill="1" applyBorder="1" applyAlignment="1">
      <alignment horizontal="center" vertical="center" wrapText="1"/>
    </xf>
    <xf numFmtId="0" fontId="34" fillId="17" borderId="3" xfId="0" applyFont="1" applyFill="1" applyBorder="1" applyAlignment="1">
      <alignment horizontal="center" vertical="center" wrapText="1"/>
    </xf>
    <xf numFmtId="0" fontId="37" fillId="5" borderId="6" xfId="0" applyFont="1" applyFill="1" applyBorder="1" applyAlignment="1">
      <alignment horizontal="center" vertical="center"/>
    </xf>
    <xf numFmtId="0" fontId="37" fillId="5" borderId="36" xfId="0" applyFont="1" applyFill="1" applyBorder="1" applyAlignment="1">
      <alignment horizontal="center" vertical="center"/>
    </xf>
    <xf numFmtId="0" fontId="37" fillId="5" borderId="5" xfId="0" applyFont="1" applyFill="1" applyBorder="1" applyAlignment="1">
      <alignment horizontal="center" vertical="center"/>
    </xf>
    <xf numFmtId="0" fontId="37" fillId="5" borderId="10" xfId="0" applyFont="1" applyFill="1" applyBorder="1" applyAlignment="1">
      <alignment horizontal="center" vertical="center"/>
    </xf>
    <xf numFmtId="0" fontId="37" fillId="5" borderId="40" xfId="0" applyFont="1" applyFill="1" applyBorder="1" applyAlignment="1">
      <alignment horizontal="center" vertical="center"/>
    </xf>
    <xf numFmtId="0" fontId="37" fillId="5" borderId="41" xfId="0" applyFont="1" applyFill="1" applyBorder="1" applyAlignment="1">
      <alignment horizontal="center" vertical="center"/>
    </xf>
    <xf numFmtId="0" fontId="0" fillId="0" borderId="19" xfId="0" applyBorder="1" applyAlignment="1">
      <alignment horizontal="left" vertical="center" wrapText="1"/>
    </xf>
    <xf numFmtId="0" fontId="0" fillId="0" borderId="21" xfId="0" applyBorder="1" applyAlignment="1">
      <alignment horizontal="left" vertical="center" wrapText="1"/>
    </xf>
    <xf numFmtId="0" fontId="0" fillId="17" borderId="6" xfId="0" applyFill="1" applyBorder="1" applyAlignment="1">
      <alignment horizontal="center" vertical="center" wrapText="1"/>
    </xf>
    <xf numFmtId="0" fontId="0" fillId="17" borderId="8" xfId="0" applyFill="1" applyBorder="1" applyAlignment="1">
      <alignment horizontal="center" vertical="center" wrapText="1"/>
    </xf>
    <xf numFmtId="0" fontId="0" fillId="17" borderId="10" xfId="0" applyFill="1" applyBorder="1" applyAlignment="1">
      <alignment horizontal="center" vertical="center" wrapText="1"/>
    </xf>
    <xf numFmtId="0" fontId="0" fillId="0" borderId="12" xfId="0" applyBorder="1" applyAlignment="1">
      <alignment horizontal="left" vertical="center" wrapText="1"/>
    </xf>
    <xf numFmtId="0" fontId="0" fillId="0" borderId="56" xfId="0" applyBorder="1" applyAlignment="1">
      <alignment horizontal="left" vertical="center" wrapText="1"/>
    </xf>
    <xf numFmtId="0" fontId="0" fillId="0" borderId="57" xfId="0" applyBorder="1" applyAlignment="1">
      <alignment horizontal="left" vertical="center" wrapText="1"/>
    </xf>
    <xf numFmtId="0" fontId="0" fillId="17" borderId="6" xfId="0" applyFill="1" applyBorder="1" applyAlignment="1">
      <alignment horizontal="center" vertical="center"/>
    </xf>
    <xf numFmtId="0" fontId="0" fillId="17" borderId="8" xfId="0" applyFill="1" applyBorder="1" applyAlignment="1">
      <alignment horizontal="center" vertical="center"/>
    </xf>
    <xf numFmtId="0" fontId="0" fillId="17" borderId="7" xfId="0" applyFill="1" applyBorder="1" applyAlignment="1">
      <alignment horizontal="center" vertical="center"/>
    </xf>
    <xf numFmtId="0" fontId="0" fillId="17" borderId="9" xfId="0" applyFill="1" applyBorder="1" applyAlignment="1">
      <alignment horizontal="center" vertical="center"/>
    </xf>
    <xf numFmtId="0" fontId="0" fillId="17" borderId="11" xfId="0" applyFill="1" applyBorder="1" applyAlignment="1">
      <alignment horizontal="center" vertical="center"/>
    </xf>
    <xf numFmtId="0" fontId="0" fillId="17" borderId="10" xfId="0" applyFill="1" applyBorder="1" applyAlignment="1">
      <alignment horizontal="center" vertical="center"/>
    </xf>
    <xf numFmtId="0" fontId="28" fillId="0" borderId="7"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11" xfId="0" applyFont="1" applyBorder="1" applyAlignment="1">
      <alignment horizontal="center" vertical="center" wrapText="1"/>
    </xf>
    <xf numFmtId="0" fontId="28" fillId="2" borderId="7"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0" fillId="0" borderId="71" xfId="0" applyBorder="1" applyAlignment="1">
      <alignment horizontal="left"/>
    </xf>
    <xf numFmtId="0" fontId="0" fillId="0" borderId="70" xfId="0" applyBorder="1" applyAlignment="1">
      <alignment horizontal="left"/>
    </xf>
    <xf numFmtId="0" fontId="0" fillId="0" borderId="6" xfId="0" applyBorder="1" applyAlignment="1">
      <alignment horizontal="left" vertical="center"/>
    </xf>
    <xf numFmtId="0" fontId="0" fillId="0" borderId="63" xfId="0" applyBorder="1" applyAlignment="1">
      <alignment horizontal="left" vertical="center"/>
    </xf>
    <xf numFmtId="0" fontId="0" fillId="0" borderId="67" xfId="0" applyBorder="1" applyAlignment="1">
      <alignment horizontal="left" vertical="center" wrapText="1"/>
    </xf>
    <xf numFmtId="0" fontId="30" fillId="17" borderId="7" xfId="0" applyFont="1" applyFill="1" applyBorder="1" applyAlignment="1">
      <alignment horizontal="center" vertical="center"/>
    </xf>
    <xf numFmtId="0" fontId="30" fillId="17" borderId="11" xfId="0" applyFont="1" applyFill="1" applyBorder="1" applyAlignment="1">
      <alignment horizontal="center" vertical="center"/>
    </xf>
    <xf numFmtId="0" fontId="30" fillId="17" borderId="9" xfId="0" applyFont="1" applyFill="1" applyBorder="1" applyAlignment="1">
      <alignment horizontal="center" vertical="center"/>
    </xf>
    <xf numFmtId="0" fontId="30" fillId="17" borderId="8" xfId="0" applyFont="1" applyFill="1" applyBorder="1" applyAlignment="1">
      <alignment horizontal="center" vertical="center"/>
    </xf>
    <xf numFmtId="169" fontId="0" fillId="0" borderId="12" xfId="0" applyNumberFormat="1" applyBorder="1" applyAlignment="1">
      <alignment horizontal="center" vertical="center" wrapText="1"/>
    </xf>
    <xf numFmtId="169" fontId="0" fillId="0" borderId="57" xfId="0" applyNumberFormat="1" applyBorder="1" applyAlignment="1">
      <alignment horizontal="center" vertical="center" wrapText="1"/>
    </xf>
    <xf numFmtId="169" fontId="0" fillId="0" borderId="56" xfId="0" applyNumberFormat="1" applyBorder="1" applyAlignment="1">
      <alignment horizontal="center" vertical="center" wrapText="1"/>
    </xf>
    <xf numFmtId="0" fontId="0" fillId="17" borderId="7" xfId="0" applyFill="1" applyBorder="1" applyAlignment="1">
      <alignment horizontal="center" vertical="center" wrapText="1"/>
    </xf>
    <xf numFmtId="0" fontId="0" fillId="17" borderId="9" xfId="0" applyFill="1" applyBorder="1" applyAlignment="1">
      <alignment horizontal="center" vertical="center" wrapText="1"/>
    </xf>
    <xf numFmtId="0" fontId="0" fillId="17" borderId="11" xfId="0" applyFill="1" applyBorder="1" applyAlignment="1">
      <alignment horizontal="center" vertical="center" wrapText="1"/>
    </xf>
    <xf numFmtId="0" fontId="30" fillId="17" borderId="6" xfId="0" applyFont="1" applyFill="1" applyBorder="1" applyAlignment="1">
      <alignment horizontal="center" vertical="center" wrapText="1"/>
    </xf>
    <xf numFmtId="0" fontId="30" fillId="17" borderId="10" xfId="0" applyFont="1" applyFill="1" applyBorder="1" applyAlignment="1">
      <alignment horizontal="center" vertical="center" wrapText="1"/>
    </xf>
    <xf numFmtId="0" fontId="30" fillId="0" borderId="12" xfId="0" applyFont="1" applyBorder="1" applyAlignment="1">
      <alignment horizontal="left" vertical="center" wrapText="1"/>
    </xf>
    <xf numFmtId="0" fontId="30" fillId="0" borderId="67" xfId="0" applyFont="1" applyBorder="1" applyAlignment="1">
      <alignment horizontal="left" vertical="center" wrapText="1"/>
    </xf>
    <xf numFmtId="0" fontId="0" fillId="0" borderId="46" xfId="0" applyBorder="1" applyAlignment="1">
      <alignment horizontal="left" vertical="center" wrapText="1"/>
    </xf>
    <xf numFmtId="0" fontId="0" fillId="0" borderId="73" xfId="0" applyBorder="1" applyAlignment="1">
      <alignment horizontal="left" vertical="center" wrapText="1"/>
    </xf>
    <xf numFmtId="0" fontId="30" fillId="0" borderId="56" xfId="0" applyFont="1" applyBorder="1" applyAlignment="1">
      <alignment horizontal="left" vertical="center" wrapText="1"/>
    </xf>
    <xf numFmtId="0" fontId="30" fillId="0" borderId="57" xfId="0" applyFont="1" applyBorder="1" applyAlignment="1">
      <alignment horizontal="left" vertical="center" wrapText="1"/>
    </xf>
    <xf numFmtId="169" fontId="0" fillId="0" borderId="12" xfId="0" applyNumberFormat="1" applyBorder="1" applyAlignment="1">
      <alignment horizontal="center" wrapText="1"/>
    </xf>
    <xf numFmtId="169" fontId="0" fillId="0" borderId="56" xfId="0" applyNumberFormat="1" applyBorder="1" applyAlignment="1">
      <alignment horizontal="center" wrapText="1"/>
    </xf>
    <xf numFmtId="169" fontId="0" fillId="0" borderId="67" xfId="0" applyNumberFormat="1" applyBorder="1" applyAlignment="1">
      <alignment horizontal="center" vertical="center" wrapText="1"/>
    </xf>
    <xf numFmtId="169" fontId="0" fillId="0" borderId="57" xfId="0" applyNumberFormat="1" applyBorder="1" applyAlignment="1">
      <alignment horizontal="center" wrapText="1"/>
    </xf>
    <xf numFmtId="169" fontId="30" fillId="0" borderId="12" xfId="0" applyNumberFormat="1" applyFont="1" applyBorder="1" applyAlignment="1">
      <alignment horizontal="center" vertical="center" wrapText="1"/>
    </xf>
    <xf numFmtId="169" fontId="30" fillId="0" borderId="56" xfId="0" applyNumberFormat="1" applyFont="1" applyBorder="1" applyAlignment="1">
      <alignment horizontal="center" vertical="center" wrapText="1"/>
    </xf>
    <xf numFmtId="169" fontId="30" fillId="0" borderId="57" xfId="0" applyNumberFormat="1" applyFont="1" applyBorder="1" applyAlignment="1">
      <alignment horizontal="center" vertical="center" wrapText="1"/>
    </xf>
    <xf numFmtId="0" fontId="0" fillId="0" borderId="12" xfId="0" applyBorder="1" applyAlignment="1">
      <alignment vertical="center" wrapText="1"/>
    </xf>
    <xf numFmtId="0" fontId="0" fillId="0" borderId="56" xfId="0" applyBorder="1" applyAlignment="1">
      <alignment vertical="center" wrapText="1"/>
    </xf>
    <xf numFmtId="0" fontId="0" fillId="0" borderId="57" xfId="0" applyBorder="1" applyAlignment="1">
      <alignment vertical="center" wrapText="1"/>
    </xf>
    <xf numFmtId="0" fontId="0" fillId="2" borderId="0" xfId="0" applyFill="1" applyAlignment="1">
      <alignment horizontal="center"/>
    </xf>
    <xf numFmtId="0" fontId="0" fillId="0" borderId="5" xfId="0" applyBorder="1" applyAlignment="1">
      <alignment horizontal="left" vertical="center"/>
    </xf>
    <xf numFmtId="0" fontId="0" fillId="0" borderId="41" xfId="0" applyBorder="1" applyAlignment="1">
      <alignment horizontal="left" vertical="center"/>
    </xf>
    <xf numFmtId="44" fontId="0" fillId="11" borderId="6" xfId="2" applyFont="1" applyFill="1" applyBorder="1" applyAlignment="1">
      <alignment horizontal="center" vertical="center"/>
    </xf>
    <xf numFmtId="44" fontId="0" fillId="11" borderId="10" xfId="2" applyFont="1" applyFill="1" applyBorder="1" applyAlignment="1">
      <alignment horizontal="center" vertical="center"/>
    </xf>
    <xf numFmtId="0" fontId="0" fillId="0" borderId="70" xfId="0" applyBorder="1" applyAlignment="1">
      <alignment horizontal="left" vertical="center"/>
    </xf>
    <xf numFmtId="0" fontId="0" fillId="0" borderId="72" xfId="0" applyBorder="1" applyAlignment="1">
      <alignment horizontal="left" vertical="center"/>
    </xf>
    <xf numFmtId="44" fontId="0" fillId="11" borderId="67" xfId="2" applyFont="1" applyFill="1" applyBorder="1" applyAlignment="1">
      <alignment horizontal="center" vertical="center"/>
    </xf>
    <xf numFmtId="44" fontId="0" fillId="11" borderId="11" xfId="2" applyFont="1" applyFill="1" applyBorder="1" applyAlignment="1">
      <alignment horizontal="center" vertical="center"/>
    </xf>
    <xf numFmtId="0" fontId="0" fillId="0" borderId="69" xfId="0" applyBorder="1" applyAlignment="1">
      <alignment horizontal="left" vertical="center"/>
    </xf>
    <xf numFmtId="0" fontId="0" fillId="0" borderId="10" xfId="0" applyBorder="1" applyAlignment="1">
      <alignment horizontal="left" vertical="center"/>
    </xf>
    <xf numFmtId="0" fontId="0" fillId="0" borderId="67" xfId="0" applyBorder="1" applyAlignment="1">
      <alignment horizontal="center" vertical="center"/>
    </xf>
    <xf numFmtId="0" fontId="0" fillId="13" borderId="7" xfId="0" applyFill="1" applyBorder="1" applyAlignment="1">
      <alignment horizontal="center" vertical="center" wrapText="1"/>
    </xf>
    <xf numFmtId="0" fontId="0" fillId="13" borderId="9" xfId="0" applyFill="1" applyBorder="1" applyAlignment="1">
      <alignment horizontal="center" vertical="center" wrapText="1"/>
    </xf>
    <xf numFmtId="0" fontId="0" fillId="13" borderId="11" xfId="0" applyFill="1" applyBorder="1" applyAlignment="1">
      <alignment horizontal="center" vertical="center" wrapText="1"/>
    </xf>
    <xf numFmtId="0" fontId="12" fillId="5" borderId="25" xfId="0" applyFont="1" applyFill="1" applyBorder="1" applyAlignment="1">
      <alignment horizontal="center" vertical="center"/>
    </xf>
    <xf numFmtId="0" fontId="12" fillId="5" borderId="26" xfId="0" applyFont="1" applyFill="1" applyBorder="1" applyAlignment="1">
      <alignment horizontal="center" vertical="center"/>
    </xf>
    <xf numFmtId="0" fontId="0" fillId="13" borderId="6" xfId="0" applyFill="1" applyBorder="1" applyAlignment="1">
      <alignment horizontal="left" vertical="center" wrapText="1"/>
    </xf>
    <xf numFmtId="0" fontId="0" fillId="13" borderId="8" xfId="0" applyFill="1" applyBorder="1" applyAlignment="1">
      <alignment horizontal="left" vertical="center" wrapText="1"/>
    </xf>
    <xf numFmtId="0" fontId="0" fillId="13" borderId="10" xfId="0" applyFill="1" applyBorder="1" applyAlignment="1">
      <alignment horizontal="left" vertical="center" wrapText="1"/>
    </xf>
    <xf numFmtId="0" fontId="0" fillId="13" borderId="6" xfId="0" applyFill="1" applyBorder="1" applyAlignment="1">
      <alignment horizontal="center" vertical="center" wrapText="1"/>
    </xf>
    <xf numFmtId="0" fontId="0" fillId="13" borderId="10" xfId="0" applyFill="1" applyBorder="1" applyAlignment="1">
      <alignment horizontal="center" vertical="center" wrapText="1"/>
    </xf>
    <xf numFmtId="0" fontId="0" fillId="0" borderId="49" xfId="0" applyBorder="1" applyAlignment="1">
      <alignment horizontal="left" vertical="center" wrapText="1"/>
    </xf>
    <xf numFmtId="0" fontId="0" fillId="0" borderId="23" xfId="0" applyBorder="1" applyAlignment="1">
      <alignment horizontal="left" vertical="center" wrapText="1"/>
    </xf>
    <xf numFmtId="44" fontId="0" fillId="0" borderId="49" xfId="2" applyFont="1" applyBorder="1" applyAlignment="1">
      <alignment horizontal="center" vertical="center"/>
    </xf>
    <xf numFmtId="44" fontId="0" fillId="0" borderId="23" xfId="2" applyFont="1" applyBorder="1" applyAlignment="1">
      <alignment horizontal="center" vertical="center"/>
    </xf>
    <xf numFmtId="44" fontId="0" fillId="0" borderId="52" xfId="2" applyFont="1" applyBorder="1" applyAlignment="1">
      <alignment horizontal="center" vertical="center"/>
    </xf>
    <xf numFmtId="44" fontId="0" fillId="0" borderId="24" xfId="2" applyFont="1" applyBorder="1" applyAlignment="1">
      <alignment horizontal="center" vertical="center"/>
    </xf>
    <xf numFmtId="0" fontId="24" fillId="4" borderId="1"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16" fillId="0" borderId="25" xfId="0" applyFont="1" applyBorder="1" applyAlignment="1">
      <alignment horizontal="center" vertical="center"/>
    </xf>
    <xf numFmtId="0" fontId="16" fillId="0" borderId="28" xfId="0" applyFont="1" applyBorder="1" applyAlignment="1">
      <alignment horizontal="center" vertical="center"/>
    </xf>
    <xf numFmtId="0" fontId="24" fillId="4" borderId="6" xfId="0" applyFont="1" applyFill="1" applyBorder="1" applyAlignment="1">
      <alignment horizontal="center" vertical="center" wrapText="1"/>
    </xf>
    <xf numFmtId="0" fontId="24" fillId="4" borderId="36"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36"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0" xfId="0" applyFont="1" applyFill="1" applyBorder="1" applyAlignment="1">
      <alignment horizontal="center" vertical="center"/>
    </xf>
    <xf numFmtId="0" fontId="28" fillId="2" borderId="40" xfId="0" applyFont="1" applyFill="1" applyBorder="1" applyAlignment="1">
      <alignment horizontal="center" vertical="center"/>
    </xf>
    <xf numFmtId="0" fontId="28" fillId="2" borderId="41" xfId="0" applyFont="1" applyFill="1" applyBorder="1" applyAlignment="1">
      <alignment horizontal="center" vertical="center"/>
    </xf>
    <xf numFmtId="0" fontId="0" fillId="0" borderId="9" xfId="0" applyBorder="1" applyAlignment="1">
      <alignment horizontal="center" vertical="center"/>
    </xf>
    <xf numFmtId="0" fontId="0" fillId="0" borderId="62" xfId="0" applyBorder="1" applyAlignment="1">
      <alignment horizontal="center" vertical="center"/>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62" xfId="0" applyBorder="1" applyAlignment="1">
      <alignment horizontal="center" vertical="center" wrapText="1"/>
    </xf>
    <xf numFmtId="0" fontId="0" fillId="0" borderId="67" xfId="0" applyBorder="1" applyAlignment="1">
      <alignment horizontal="center" vertical="center" wrapText="1"/>
    </xf>
    <xf numFmtId="0" fontId="0" fillId="0" borderId="11" xfId="0" applyBorder="1" applyAlignment="1">
      <alignment horizontal="center" vertical="center" wrapText="1"/>
    </xf>
    <xf numFmtId="0" fontId="30" fillId="0" borderId="67" xfId="0" applyFont="1" applyBorder="1" applyAlignment="1">
      <alignment horizontal="center" vertical="center" wrapText="1"/>
    </xf>
    <xf numFmtId="0" fontId="30" fillId="0" borderId="62" xfId="0" applyFont="1" applyBorder="1" applyAlignment="1">
      <alignment horizontal="center" vertical="center" wrapText="1"/>
    </xf>
    <xf numFmtId="0" fontId="30" fillId="0" borderId="67" xfId="0" applyFont="1" applyBorder="1" applyAlignment="1">
      <alignment horizontal="center" vertical="center"/>
    </xf>
    <xf numFmtId="0" fontId="30" fillId="0" borderId="62" xfId="0" applyFont="1" applyBorder="1" applyAlignment="1">
      <alignment horizontal="center" vertical="center"/>
    </xf>
    <xf numFmtId="0" fontId="30" fillId="0" borderId="67" xfId="0" applyFont="1" applyBorder="1" applyAlignment="1">
      <alignment horizontal="left" vertical="center"/>
    </xf>
    <xf numFmtId="0" fontId="30" fillId="0" borderId="11" xfId="0" applyFont="1" applyBorder="1" applyAlignment="1">
      <alignment horizontal="left" vertical="center"/>
    </xf>
    <xf numFmtId="0" fontId="0" fillId="0" borderId="0" xfId="0" applyAlignment="1">
      <alignment horizontal="left" vertical="center" wrapText="1"/>
    </xf>
    <xf numFmtId="0" fontId="0" fillId="2" borderId="67" xfId="0" applyFill="1" applyBorder="1" applyAlignment="1">
      <alignment horizontal="left" vertical="center" wrapText="1"/>
    </xf>
    <xf numFmtId="0" fontId="0" fillId="2" borderId="62" xfId="0" applyFill="1" applyBorder="1" applyAlignment="1">
      <alignment horizontal="left" vertical="center" wrapText="1"/>
    </xf>
    <xf numFmtId="0" fontId="30" fillId="0" borderId="9" xfId="0" applyFont="1" applyBorder="1" applyAlignment="1">
      <alignment horizontal="left" vertical="center" wrapText="1"/>
    </xf>
    <xf numFmtId="0" fontId="0" fillId="0" borderId="11" xfId="0" applyBorder="1" applyAlignment="1">
      <alignment horizontal="left" vertical="center" wrapText="1"/>
    </xf>
    <xf numFmtId="0" fontId="30" fillId="0" borderId="67" xfId="0" applyFont="1" applyBorder="1" applyAlignment="1">
      <alignment vertical="center" wrapText="1"/>
    </xf>
    <xf numFmtId="0" fontId="30" fillId="0" borderId="9" xfId="0" applyFont="1" applyBorder="1" applyAlignment="1">
      <alignment vertical="center" wrapText="1"/>
    </xf>
    <xf numFmtId="0" fontId="30" fillId="0" borderId="62" xfId="0" applyFont="1" applyBorder="1" applyAlignment="1">
      <alignment vertical="center" wrapText="1"/>
    </xf>
    <xf numFmtId="0" fontId="0" fillId="0" borderId="67" xfId="0" applyBorder="1" applyAlignment="1">
      <alignment horizontal="center"/>
    </xf>
    <xf numFmtId="0" fontId="0" fillId="0" borderId="62" xfId="0" applyBorder="1" applyAlignment="1">
      <alignment horizont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69"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left" vertical="center" wrapText="1"/>
    </xf>
    <xf numFmtId="0" fontId="0" fillId="0" borderId="9" xfId="0" applyBorder="1" applyAlignment="1">
      <alignment horizontal="center"/>
    </xf>
    <xf numFmtId="0" fontId="0" fillId="0" borderId="68" xfId="0" applyBorder="1" applyAlignment="1">
      <alignment horizontal="center" vertical="center" wrapText="1"/>
    </xf>
    <xf numFmtId="0" fontId="0" fillId="0" borderId="37"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63" xfId="0" applyBorder="1" applyAlignment="1">
      <alignment horizontal="center" vertical="center" wrapText="1"/>
    </xf>
    <xf numFmtId="0" fontId="1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4"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7" xfId="0" applyFont="1" applyBorder="1" applyAlignment="1">
      <alignment horizontal="center" vertical="center" wrapText="1"/>
    </xf>
    <xf numFmtId="0" fontId="3"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9" xfId="0" applyFont="1" applyBorder="1" applyAlignment="1">
      <alignment horizontal="center" vertical="center" wrapText="1"/>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7" fillId="0" borderId="11" xfId="0" applyFont="1" applyBorder="1" applyAlignment="1">
      <alignment horizontal="center" vertical="center" wrapText="1"/>
    </xf>
    <xf numFmtId="0" fontId="0" fillId="0" borderId="0" xfId="0" applyAlignment="1">
      <alignment horizontal="center" vertical="center"/>
    </xf>
    <xf numFmtId="0" fontId="17" fillId="23" borderId="0" xfId="0" applyFont="1" applyFill="1" applyAlignment="1">
      <alignment horizontal="center"/>
    </xf>
    <xf numFmtId="0" fontId="17" fillId="24" borderId="0" xfId="0" applyFont="1" applyFill="1" applyAlignment="1">
      <alignment horizontal="center"/>
    </xf>
    <xf numFmtId="173" fontId="43" fillId="6" borderId="4" xfId="1" applyNumberFormat="1" applyFont="1" applyFill="1" applyBorder="1" applyAlignment="1">
      <alignment horizontal="center" vertical="center"/>
    </xf>
    <xf numFmtId="0" fontId="0" fillId="0" borderId="56" xfId="0" applyFill="1" applyBorder="1" applyAlignment="1">
      <alignment horizontal="center" vertical="center"/>
    </xf>
    <xf numFmtId="44" fontId="43" fillId="6" borderId="4" xfId="2" applyFont="1" applyFill="1" applyBorder="1" applyAlignment="1">
      <alignment horizontal="center" vertical="center"/>
    </xf>
  </cellXfs>
  <cellStyles count="29">
    <cellStyle name="Comma 2" xfId="19" xr:uid="{DA3CC3FC-B35F-4EF1-9838-1428B3614504}"/>
    <cellStyle name="Hipervínculo" xfId="28" builtinId="8"/>
    <cellStyle name="Millares" xfId="1" builtinId="3"/>
    <cellStyle name="Millares 2" xfId="15" xr:uid="{EDC77617-F5AD-4C96-9A88-E17DFFEAC09D}"/>
    <cellStyle name="Moneda" xfId="2" builtinId="4"/>
    <cellStyle name="Neutral" xfId="27" builtinId="28"/>
    <cellStyle name="Normal" xfId="0" builtinId="0"/>
    <cellStyle name="Normal 2" xfId="4" xr:uid="{4C89BE4A-083E-4869-B974-6A562E0DFF5B}"/>
    <cellStyle name="Normal 2 2" xfId="9" xr:uid="{DEF9483D-62C7-44B8-8B20-350495DE34FD}"/>
    <cellStyle name="Normal 3" xfId="8" xr:uid="{47113E57-97AD-4019-A50F-897237DE04C2}"/>
    <cellStyle name="Normal 4" xfId="13" xr:uid="{19FA599E-4B99-4771-BDEE-3A4F0D5E5917}"/>
    <cellStyle name="Normal 4 2" xfId="17" xr:uid="{E1206612-8812-477D-8A3E-0BCDF4DDF1D6}"/>
    <cellStyle name="Normal 4 2 2" xfId="24" xr:uid="{ED58BF86-593D-43F4-96B0-85E2B299B212}"/>
    <cellStyle name="Normal 4 3" xfId="22" xr:uid="{EC9D150A-30DD-4324-9D30-52A5E27F66D1}"/>
    <cellStyle name="Normal 5" xfId="14" xr:uid="{76991067-6375-4E8C-8173-4431AB586783}"/>
    <cellStyle name="Normal 5 2" xfId="18" xr:uid="{ECC2EDDF-2026-4A4D-875A-4BAFA8EBD9DC}"/>
    <cellStyle name="Normal 5 2 2" xfId="25" xr:uid="{97695ACD-8E16-44F5-9893-77F4C49A8CF0}"/>
    <cellStyle name="Normal 5 3" xfId="23" xr:uid="{5B4CEAFD-CC50-40DE-9833-8C0C366225B6}"/>
    <cellStyle name="Normal 6" xfId="20" xr:uid="{6AF63163-1CAD-4A0E-8543-1C8782458DC2}"/>
    <cellStyle name="Normal 6 2" xfId="26" xr:uid="{8144734D-12BA-441F-8475-37951461C5C3}"/>
    <cellStyle name="Normal 7" xfId="3" xr:uid="{D0B7C8F3-52EB-4FFB-88E2-24396AB24828}"/>
    <cellStyle name="Porcentaje 2" xfId="5" xr:uid="{F46F50EF-4A09-4D55-A775-81D2C73F7C4F}"/>
    <cellStyle name="Pourcentage 2" xfId="6" xr:uid="{B887DD6D-A198-46D9-83DA-103F427C600A}"/>
    <cellStyle name="Pourcentage 2 2" xfId="10" xr:uid="{0422BFA5-9194-42E3-A352-DEEE893E3120}"/>
    <cellStyle name="Pourcentage 3" xfId="7" xr:uid="{B09B071F-FE66-462C-BA85-93200701EB8B}"/>
    <cellStyle name="Pourcentage 3 2" xfId="11" xr:uid="{00D3361F-E251-4091-A757-254823B4CA78}"/>
    <cellStyle name="Pourcentage 4" xfId="12" xr:uid="{5EB8FCB2-69DA-4643-8BBE-003CD5BD9D4D}"/>
    <cellStyle name="Pourcentage 4 2" xfId="16" xr:uid="{4A22433E-04AA-4F9F-8774-615AD986F340}"/>
    <cellStyle name="Style 1" xfId="21" xr:uid="{E3BB799A-6C12-4043-B3A0-806F5D2D1249}"/>
  </cellStyles>
  <dxfs count="50">
    <dxf>
      <fill>
        <patternFill>
          <bgColor theme="9" tint="0.59996337778862885"/>
        </patternFill>
      </fill>
    </dxf>
    <dxf>
      <fill>
        <patternFill>
          <bgColor theme="8" tint="0.59996337778862885"/>
        </patternFill>
      </fill>
    </dxf>
    <dxf>
      <fill>
        <patternFill>
          <bgColor theme="5" tint="0.59996337778862885"/>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8" tint="0.59996337778862885"/>
        </patternFill>
      </fill>
    </dxf>
    <dxf>
      <fill>
        <patternFill>
          <bgColor theme="5" tint="0.59996337778862885"/>
        </patternFill>
      </fill>
    </dxf>
    <dxf>
      <fill>
        <patternFill>
          <bgColor theme="9" tint="0.59996337778862885"/>
        </patternFill>
      </fill>
    </dxf>
    <dxf>
      <font>
        <color theme="9" tint="-0.499984740745262"/>
      </font>
      <fill>
        <patternFill>
          <bgColor rgb="FFC5F1D3"/>
        </patternFill>
      </fill>
    </dxf>
    <dxf>
      <font>
        <color rgb="FFFF0000"/>
      </font>
      <fill>
        <patternFill>
          <bgColor theme="5" tint="0.79998168889431442"/>
        </patternFill>
      </fill>
    </dxf>
  </dxfs>
  <tableStyles count="0" defaultTableStyle="TableStyleMedium2" defaultPivotStyle="PivotStyleLight16"/>
  <colors>
    <mruColors>
      <color rgb="FFC5F1D3"/>
      <color rgb="FFC9F3D4"/>
      <color rgb="FFB1EDC1"/>
      <color rgb="FFDEEAF6"/>
      <color rgb="FF0F1C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fmlaLink="$G$4" lockText="1" noThreeD="1"/>
</file>

<file path=xl/ctrlProps/ctrlProp10.xml><?xml version="1.0" encoding="utf-8"?>
<formControlPr xmlns="http://schemas.microsoft.com/office/spreadsheetml/2009/9/main" objectType="CheckBox" fmlaLink="$G$13" lockText="1" noThreeD="1"/>
</file>

<file path=xl/ctrlProps/ctrlProp100.xml><?xml version="1.0" encoding="utf-8"?>
<formControlPr xmlns="http://schemas.microsoft.com/office/spreadsheetml/2009/9/main" objectType="CheckBox" fmlaLink="$I$18" lockText="1" noThreeD="1"/>
</file>

<file path=xl/ctrlProps/ctrlProp101.xml><?xml version="1.0" encoding="utf-8"?>
<formControlPr xmlns="http://schemas.microsoft.com/office/spreadsheetml/2009/9/main" objectType="CheckBox" fmlaLink="$I$19" lockText="1" noThreeD="1"/>
</file>

<file path=xl/ctrlProps/ctrlProp102.xml><?xml version="1.0" encoding="utf-8"?>
<formControlPr xmlns="http://schemas.microsoft.com/office/spreadsheetml/2009/9/main" objectType="CheckBox" fmlaLink="$I$20" lockText="1" noThreeD="1"/>
</file>

<file path=xl/ctrlProps/ctrlProp103.xml><?xml version="1.0" encoding="utf-8"?>
<formControlPr xmlns="http://schemas.microsoft.com/office/spreadsheetml/2009/9/main" objectType="CheckBox" fmlaLink="$I$21" lockText="1" noThreeD="1"/>
</file>

<file path=xl/ctrlProps/ctrlProp104.xml><?xml version="1.0" encoding="utf-8"?>
<formControlPr xmlns="http://schemas.microsoft.com/office/spreadsheetml/2009/9/main" objectType="CheckBox" fmlaLink="$I$22" lockText="1" noThreeD="1"/>
</file>

<file path=xl/ctrlProps/ctrlProp105.xml><?xml version="1.0" encoding="utf-8"?>
<formControlPr xmlns="http://schemas.microsoft.com/office/spreadsheetml/2009/9/main" objectType="CheckBox" fmlaLink="$I$23" lockText="1" noThreeD="1"/>
</file>

<file path=xl/ctrlProps/ctrlProp106.xml><?xml version="1.0" encoding="utf-8"?>
<formControlPr xmlns="http://schemas.microsoft.com/office/spreadsheetml/2009/9/main" objectType="CheckBox" fmlaLink="$I$24" lockText="1" noThreeD="1"/>
</file>

<file path=xl/ctrlProps/ctrlProp107.xml><?xml version="1.0" encoding="utf-8"?>
<formControlPr xmlns="http://schemas.microsoft.com/office/spreadsheetml/2009/9/main" objectType="CheckBox" checked="Checked" fmlaLink="$I$25" lockText="1" noThreeD="1"/>
</file>

<file path=xl/ctrlProps/ctrlProp108.xml><?xml version="1.0" encoding="utf-8"?>
<formControlPr xmlns="http://schemas.microsoft.com/office/spreadsheetml/2009/9/main" objectType="CheckBox" checked="Checked" fmlaLink="$I$26" lockText="1" noThreeD="1"/>
</file>

<file path=xl/ctrlProps/ctrlProp109.xml><?xml version="1.0" encoding="utf-8"?>
<formControlPr xmlns="http://schemas.microsoft.com/office/spreadsheetml/2009/9/main" objectType="CheckBox" fmlaLink="$I$27" lockText="1" noThreeD="1"/>
</file>

<file path=xl/ctrlProps/ctrlProp11.xml><?xml version="1.0" encoding="utf-8"?>
<formControlPr xmlns="http://schemas.microsoft.com/office/spreadsheetml/2009/9/main" objectType="CheckBox" fmlaLink="$G$14" lockText="1" noThreeD="1"/>
</file>

<file path=xl/ctrlProps/ctrlProp110.xml><?xml version="1.0" encoding="utf-8"?>
<formControlPr xmlns="http://schemas.microsoft.com/office/spreadsheetml/2009/9/main" objectType="CheckBox" fmlaLink="$I$28" lockText="1" noThreeD="1"/>
</file>

<file path=xl/ctrlProps/ctrlProp111.xml><?xml version="1.0" encoding="utf-8"?>
<formControlPr xmlns="http://schemas.microsoft.com/office/spreadsheetml/2009/9/main" objectType="CheckBox" fmlaLink="$I$29" lockText="1" noThreeD="1"/>
</file>

<file path=xl/ctrlProps/ctrlProp112.xml><?xml version="1.0" encoding="utf-8"?>
<formControlPr xmlns="http://schemas.microsoft.com/office/spreadsheetml/2009/9/main" objectType="CheckBox" fmlaLink="$I$30" lockText="1" noThreeD="1"/>
</file>

<file path=xl/ctrlProps/ctrlProp113.xml><?xml version="1.0" encoding="utf-8"?>
<formControlPr xmlns="http://schemas.microsoft.com/office/spreadsheetml/2009/9/main" objectType="CheckBox" checked="Checked" fmlaLink="$I$31" lockText="1" noThreeD="1"/>
</file>

<file path=xl/ctrlProps/ctrlProp114.xml><?xml version="1.0" encoding="utf-8"?>
<formControlPr xmlns="http://schemas.microsoft.com/office/spreadsheetml/2009/9/main" objectType="CheckBox" fmlaLink="$I$32" lockText="1" noThreeD="1"/>
</file>

<file path=xl/ctrlProps/ctrlProp115.xml><?xml version="1.0" encoding="utf-8"?>
<formControlPr xmlns="http://schemas.microsoft.com/office/spreadsheetml/2009/9/main" objectType="CheckBox" fmlaLink="$I$33" lockText="1" noThreeD="1"/>
</file>

<file path=xl/ctrlProps/ctrlProp116.xml><?xml version="1.0" encoding="utf-8"?>
<formControlPr xmlns="http://schemas.microsoft.com/office/spreadsheetml/2009/9/main" objectType="CheckBox" checked="Checked" fmlaLink="$I$34" lockText="1" noThreeD="1"/>
</file>

<file path=xl/ctrlProps/ctrlProp117.xml><?xml version="1.0" encoding="utf-8"?>
<formControlPr xmlns="http://schemas.microsoft.com/office/spreadsheetml/2009/9/main" objectType="CheckBox" fmlaLink="$I$35" lockText="1" noThreeD="1"/>
</file>

<file path=xl/ctrlProps/ctrlProp118.xml><?xml version="1.0" encoding="utf-8"?>
<formControlPr xmlns="http://schemas.microsoft.com/office/spreadsheetml/2009/9/main" objectType="CheckBox" fmlaLink="$I$36" lockText="1" noThreeD="1"/>
</file>

<file path=xl/ctrlProps/ctrlProp119.xml><?xml version="1.0" encoding="utf-8"?>
<formControlPr xmlns="http://schemas.microsoft.com/office/spreadsheetml/2009/9/main" objectType="CheckBox" checked="Checked" fmlaLink="$I$37" lockText="1" noThreeD="1"/>
</file>

<file path=xl/ctrlProps/ctrlProp12.xml><?xml version="1.0" encoding="utf-8"?>
<formControlPr xmlns="http://schemas.microsoft.com/office/spreadsheetml/2009/9/main" objectType="CheckBox" fmlaLink="$G$15" lockText="1" noThreeD="1"/>
</file>

<file path=xl/ctrlProps/ctrlProp120.xml><?xml version="1.0" encoding="utf-8"?>
<formControlPr xmlns="http://schemas.microsoft.com/office/spreadsheetml/2009/9/main" objectType="CheckBox" checked="Checked" fmlaLink="$I$38" lockText="1" noThreeD="1"/>
</file>

<file path=xl/ctrlProps/ctrlProp121.xml><?xml version="1.0" encoding="utf-8"?>
<formControlPr xmlns="http://schemas.microsoft.com/office/spreadsheetml/2009/9/main" objectType="CheckBox" fmlaLink="$I$39" lockText="1" noThreeD="1"/>
</file>

<file path=xl/ctrlProps/ctrlProp122.xml><?xml version="1.0" encoding="utf-8"?>
<formControlPr xmlns="http://schemas.microsoft.com/office/spreadsheetml/2009/9/main" objectType="CheckBox" fmlaLink="$I$40" lockText="1" noThreeD="1"/>
</file>

<file path=xl/ctrlProps/ctrlProp123.xml><?xml version="1.0" encoding="utf-8"?>
<formControlPr xmlns="http://schemas.microsoft.com/office/spreadsheetml/2009/9/main" objectType="CheckBox" fmlaLink="$I$41" lockText="1" noThreeD="1"/>
</file>

<file path=xl/ctrlProps/ctrlProp124.xml><?xml version="1.0" encoding="utf-8"?>
<formControlPr xmlns="http://schemas.microsoft.com/office/spreadsheetml/2009/9/main" objectType="CheckBox" fmlaLink="$I$42" lockText="1" noThreeD="1"/>
</file>

<file path=xl/ctrlProps/ctrlProp125.xml><?xml version="1.0" encoding="utf-8"?>
<formControlPr xmlns="http://schemas.microsoft.com/office/spreadsheetml/2009/9/main" objectType="CheckBox" fmlaLink="$I$43" lockText="1" noThreeD="1"/>
</file>

<file path=xl/ctrlProps/ctrlProp126.xml><?xml version="1.0" encoding="utf-8"?>
<formControlPr xmlns="http://schemas.microsoft.com/office/spreadsheetml/2009/9/main" objectType="CheckBox" fmlaLink="$I$44" lockText="1" noThreeD="1"/>
</file>

<file path=xl/ctrlProps/ctrlProp127.xml><?xml version="1.0" encoding="utf-8"?>
<formControlPr xmlns="http://schemas.microsoft.com/office/spreadsheetml/2009/9/main" objectType="CheckBox" fmlaLink="$I$45" lockText="1" noThreeD="1"/>
</file>

<file path=xl/ctrlProps/ctrlProp128.xml><?xml version="1.0" encoding="utf-8"?>
<formControlPr xmlns="http://schemas.microsoft.com/office/spreadsheetml/2009/9/main" objectType="CheckBox" fmlaLink="$I$46" lockText="1" noThreeD="1"/>
</file>

<file path=xl/ctrlProps/ctrlProp129.xml><?xml version="1.0" encoding="utf-8"?>
<formControlPr xmlns="http://schemas.microsoft.com/office/spreadsheetml/2009/9/main" objectType="CheckBox" fmlaLink="$I$47" lockText="1" noThreeD="1"/>
</file>

<file path=xl/ctrlProps/ctrlProp13.xml><?xml version="1.0" encoding="utf-8"?>
<formControlPr xmlns="http://schemas.microsoft.com/office/spreadsheetml/2009/9/main" objectType="CheckBox" fmlaLink="$G$16" lockText="1" noThreeD="1"/>
</file>

<file path=xl/ctrlProps/ctrlProp130.xml><?xml version="1.0" encoding="utf-8"?>
<formControlPr xmlns="http://schemas.microsoft.com/office/spreadsheetml/2009/9/main" objectType="CheckBox" fmlaLink="$I$48" lockText="1" noThreeD="1"/>
</file>

<file path=xl/ctrlProps/ctrlProp131.xml><?xml version="1.0" encoding="utf-8"?>
<formControlPr xmlns="http://schemas.microsoft.com/office/spreadsheetml/2009/9/main" objectType="CheckBox" fmlaLink="$I$49" lockText="1" noThreeD="1"/>
</file>

<file path=xl/ctrlProps/ctrlProp132.xml><?xml version="1.0" encoding="utf-8"?>
<formControlPr xmlns="http://schemas.microsoft.com/office/spreadsheetml/2009/9/main" objectType="CheckBox" fmlaLink="$I$50" lockText="1" noThreeD="1"/>
</file>

<file path=xl/ctrlProps/ctrlProp133.xml><?xml version="1.0" encoding="utf-8"?>
<formControlPr xmlns="http://schemas.microsoft.com/office/spreadsheetml/2009/9/main" objectType="CheckBox" fmlaLink="$I$52" lockText="1" noThreeD="1"/>
</file>

<file path=xl/ctrlProps/ctrlProp134.xml><?xml version="1.0" encoding="utf-8"?>
<formControlPr xmlns="http://schemas.microsoft.com/office/spreadsheetml/2009/9/main" objectType="CheckBox" fmlaLink="$I$53" lockText="1" noThreeD="1"/>
</file>

<file path=xl/ctrlProps/ctrlProp135.xml><?xml version="1.0" encoding="utf-8"?>
<formControlPr xmlns="http://schemas.microsoft.com/office/spreadsheetml/2009/9/main" objectType="CheckBox" fmlaLink="$I$54" lockText="1" noThreeD="1"/>
</file>

<file path=xl/ctrlProps/ctrlProp136.xml><?xml version="1.0" encoding="utf-8"?>
<formControlPr xmlns="http://schemas.microsoft.com/office/spreadsheetml/2009/9/main" objectType="CheckBox" fmlaLink="$I$55" lockText="1" noThreeD="1"/>
</file>

<file path=xl/ctrlProps/ctrlProp137.xml><?xml version="1.0" encoding="utf-8"?>
<formControlPr xmlns="http://schemas.microsoft.com/office/spreadsheetml/2009/9/main" objectType="CheckBox" fmlaLink="$I$56" lockText="1" noThreeD="1"/>
</file>

<file path=xl/ctrlProps/ctrlProp138.xml><?xml version="1.0" encoding="utf-8"?>
<formControlPr xmlns="http://schemas.microsoft.com/office/spreadsheetml/2009/9/main" objectType="CheckBox" fmlaLink="$I$57" lockText="1" noThreeD="1"/>
</file>

<file path=xl/ctrlProps/ctrlProp139.xml><?xml version="1.0" encoding="utf-8"?>
<formControlPr xmlns="http://schemas.microsoft.com/office/spreadsheetml/2009/9/main" objectType="CheckBox" fmlaLink="$I$58" lockText="1" noThreeD="1"/>
</file>

<file path=xl/ctrlProps/ctrlProp14.xml><?xml version="1.0" encoding="utf-8"?>
<formControlPr xmlns="http://schemas.microsoft.com/office/spreadsheetml/2009/9/main" objectType="CheckBox" fmlaLink="$G$17" lockText="1" noThreeD="1"/>
</file>

<file path=xl/ctrlProps/ctrlProp140.xml><?xml version="1.0" encoding="utf-8"?>
<formControlPr xmlns="http://schemas.microsoft.com/office/spreadsheetml/2009/9/main" objectType="CheckBox" fmlaLink="$I$59" lockText="1" noThreeD="1"/>
</file>

<file path=xl/ctrlProps/ctrlProp141.xml><?xml version="1.0" encoding="utf-8"?>
<formControlPr xmlns="http://schemas.microsoft.com/office/spreadsheetml/2009/9/main" objectType="CheckBox" fmlaLink="$I$60" lockText="1" noThreeD="1"/>
</file>

<file path=xl/ctrlProps/ctrlProp142.xml><?xml version="1.0" encoding="utf-8"?>
<formControlPr xmlns="http://schemas.microsoft.com/office/spreadsheetml/2009/9/main" objectType="CheckBox" fmlaLink="$I$61" lockText="1" noThreeD="1"/>
</file>

<file path=xl/ctrlProps/ctrlProp143.xml><?xml version="1.0" encoding="utf-8"?>
<formControlPr xmlns="http://schemas.microsoft.com/office/spreadsheetml/2009/9/main" objectType="CheckBox" fmlaLink="$I$62" lockText="1" noThreeD="1"/>
</file>

<file path=xl/ctrlProps/ctrlProp144.xml><?xml version="1.0" encoding="utf-8"?>
<formControlPr xmlns="http://schemas.microsoft.com/office/spreadsheetml/2009/9/main" objectType="CheckBox" fmlaLink="$I$63" lockText="1" noThreeD="1"/>
</file>

<file path=xl/ctrlProps/ctrlProp145.xml><?xml version="1.0" encoding="utf-8"?>
<formControlPr xmlns="http://schemas.microsoft.com/office/spreadsheetml/2009/9/main" objectType="CheckBox" fmlaLink="$I$64" lockText="1" noThreeD="1"/>
</file>

<file path=xl/ctrlProps/ctrlProp146.xml><?xml version="1.0" encoding="utf-8"?>
<formControlPr xmlns="http://schemas.microsoft.com/office/spreadsheetml/2009/9/main" objectType="CheckBox" fmlaLink="$I$65" lockText="1" noThreeD="1"/>
</file>

<file path=xl/ctrlProps/ctrlProp147.xml><?xml version="1.0" encoding="utf-8"?>
<formControlPr xmlns="http://schemas.microsoft.com/office/spreadsheetml/2009/9/main" objectType="CheckBox" fmlaLink="$I$66" lockText="1" noThreeD="1"/>
</file>

<file path=xl/ctrlProps/ctrlProp148.xml><?xml version="1.0" encoding="utf-8"?>
<formControlPr xmlns="http://schemas.microsoft.com/office/spreadsheetml/2009/9/main" objectType="CheckBox" fmlaLink="$I$67" lockText="1" noThreeD="1"/>
</file>

<file path=xl/ctrlProps/ctrlProp149.xml><?xml version="1.0" encoding="utf-8"?>
<formControlPr xmlns="http://schemas.microsoft.com/office/spreadsheetml/2009/9/main" objectType="CheckBox" fmlaLink="$I$68" lockText="1" noThreeD="1"/>
</file>

<file path=xl/ctrlProps/ctrlProp15.xml><?xml version="1.0" encoding="utf-8"?>
<formControlPr xmlns="http://schemas.microsoft.com/office/spreadsheetml/2009/9/main" objectType="CheckBox" fmlaLink="$G$18" lockText="1" noThreeD="1"/>
</file>

<file path=xl/ctrlProps/ctrlProp150.xml><?xml version="1.0" encoding="utf-8"?>
<formControlPr xmlns="http://schemas.microsoft.com/office/spreadsheetml/2009/9/main" objectType="CheckBox" fmlaLink="$I$69" lockText="1" noThreeD="1"/>
</file>

<file path=xl/ctrlProps/ctrlProp151.xml><?xml version="1.0" encoding="utf-8"?>
<formControlPr xmlns="http://schemas.microsoft.com/office/spreadsheetml/2009/9/main" objectType="CheckBox" fmlaLink="$I$70" lockText="1" noThreeD="1"/>
</file>

<file path=xl/ctrlProps/ctrlProp152.xml><?xml version="1.0" encoding="utf-8"?>
<formControlPr xmlns="http://schemas.microsoft.com/office/spreadsheetml/2009/9/main" objectType="CheckBox" fmlaLink="$I$71" lockText="1" noThreeD="1"/>
</file>

<file path=xl/ctrlProps/ctrlProp153.xml><?xml version="1.0" encoding="utf-8"?>
<formControlPr xmlns="http://schemas.microsoft.com/office/spreadsheetml/2009/9/main" objectType="CheckBox" fmlaLink="$I$72" lockText="1" noThreeD="1"/>
</file>

<file path=xl/ctrlProps/ctrlProp154.xml><?xml version="1.0" encoding="utf-8"?>
<formControlPr xmlns="http://schemas.microsoft.com/office/spreadsheetml/2009/9/main" objectType="CheckBox" fmlaLink="$I$73" lockText="1" noThreeD="1"/>
</file>

<file path=xl/ctrlProps/ctrlProp155.xml><?xml version="1.0" encoding="utf-8"?>
<formControlPr xmlns="http://schemas.microsoft.com/office/spreadsheetml/2009/9/main" objectType="CheckBox" fmlaLink="$I$74" lockText="1" noThreeD="1"/>
</file>

<file path=xl/ctrlProps/ctrlProp156.xml><?xml version="1.0" encoding="utf-8"?>
<formControlPr xmlns="http://schemas.microsoft.com/office/spreadsheetml/2009/9/main" objectType="CheckBox" checked="Checked" fmlaLink="$I$75" lockText="1" noThreeD="1"/>
</file>

<file path=xl/ctrlProps/ctrlProp157.xml><?xml version="1.0" encoding="utf-8"?>
<formControlPr xmlns="http://schemas.microsoft.com/office/spreadsheetml/2009/9/main" objectType="CheckBox" fmlaLink="$I$76" lockText="1" noThreeD="1"/>
</file>

<file path=xl/ctrlProps/ctrlProp158.xml><?xml version="1.0" encoding="utf-8"?>
<formControlPr xmlns="http://schemas.microsoft.com/office/spreadsheetml/2009/9/main" objectType="CheckBox" fmlaLink="$I$77" lockText="1" noThreeD="1"/>
</file>

<file path=xl/ctrlProps/ctrlProp159.xml><?xml version="1.0" encoding="utf-8"?>
<formControlPr xmlns="http://schemas.microsoft.com/office/spreadsheetml/2009/9/main" objectType="CheckBox" fmlaLink="$I$78" lockText="1" noThreeD="1"/>
</file>

<file path=xl/ctrlProps/ctrlProp16.xml><?xml version="1.0" encoding="utf-8"?>
<formControlPr xmlns="http://schemas.microsoft.com/office/spreadsheetml/2009/9/main" objectType="CheckBox" fmlaLink="$G$19" lockText="1" noThreeD="1"/>
</file>

<file path=xl/ctrlProps/ctrlProp160.xml><?xml version="1.0" encoding="utf-8"?>
<formControlPr xmlns="http://schemas.microsoft.com/office/spreadsheetml/2009/9/main" objectType="CheckBox" fmlaLink="$I$79" lockText="1" noThreeD="1"/>
</file>

<file path=xl/ctrlProps/ctrlProp161.xml><?xml version="1.0" encoding="utf-8"?>
<formControlPr xmlns="http://schemas.microsoft.com/office/spreadsheetml/2009/9/main" objectType="CheckBox" fmlaLink="$I$80" lockText="1" noThreeD="1"/>
</file>

<file path=xl/ctrlProps/ctrlProp162.xml><?xml version="1.0" encoding="utf-8"?>
<formControlPr xmlns="http://schemas.microsoft.com/office/spreadsheetml/2009/9/main" objectType="CheckBox" fmlaLink="$I$81" lockText="1" noThreeD="1"/>
</file>

<file path=xl/ctrlProps/ctrlProp163.xml><?xml version="1.0" encoding="utf-8"?>
<formControlPr xmlns="http://schemas.microsoft.com/office/spreadsheetml/2009/9/main" objectType="CheckBox" checked="Checked" fmlaLink="$I$82" lockText="1" noThreeD="1"/>
</file>

<file path=xl/ctrlProps/ctrlProp164.xml><?xml version="1.0" encoding="utf-8"?>
<formControlPr xmlns="http://schemas.microsoft.com/office/spreadsheetml/2009/9/main" objectType="CheckBox" fmlaLink="$I$83" lockText="1" noThreeD="1"/>
</file>

<file path=xl/ctrlProps/ctrlProp165.xml><?xml version="1.0" encoding="utf-8"?>
<formControlPr xmlns="http://schemas.microsoft.com/office/spreadsheetml/2009/9/main" objectType="CheckBox" checked="Checked" fmlaLink="$I$84" lockText="1" noThreeD="1"/>
</file>

<file path=xl/ctrlProps/ctrlProp166.xml><?xml version="1.0" encoding="utf-8"?>
<formControlPr xmlns="http://schemas.microsoft.com/office/spreadsheetml/2009/9/main" objectType="CheckBox" fmlaLink="$I$85" lockText="1" noThreeD="1"/>
</file>

<file path=xl/ctrlProps/ctrlProp167.xml><?xml version="1.0" encoding="utf-8"?>
<formControlPr xmlns="http://schemas.microsoft.com/office/spreadsheetml/2009/9/main" objectType="CheckBox" fmlaLink="$I$86" lockText="1" noThreeD="1"/>
</file>

<file path=xl/ctrlProps/ctrlProp168.xml><?xml version="1.0" encoding="utf-8"?>
<formControlPr xmlns="http://schemas.microsoft.com/office/spreadsheetml/2009/9/main" objectType="CheckBox" fmlaLink="$I$87" lockText="1" noThreeD="1"/>
</file>

<file path=xl/ctrlProps/ctrlProp169.xml><?xml version="1.0" encoding="utf-8"?>
<formControlPr xmlns="http://schemas.microsoft.com/office/spreadsheetml/2009/9/main" objectType="CheckBox" checked="Checked" fmlaLink="$I$88" lockText="1" noThreeD="1"/>
</file>

<file path=xl/ctrlProps/ctrlProp17.xml><?xml version="1.0" encoding="utf-8"?>
<formControlPr xmlns="http://schemas.microsoft.com/office/spreadsheetml/2009/9/main" objectType="CheckBox" fmlaLink="$G$21" lockText="1" noThreeD="1"/>
</file>

<file path=xl/ctrlProps/ctrlProp170.xml><?xml version="1.0" encoding="utf-8"?>
<formControlPr xmlns="http://schemas.microsoft.com/office/spreadsheetml/2009/9/main" objectType="CheckBox" fmlaLink="$I$89" lockText="1" noThreeD="1"/>
</file>

<file path=xl/ctrlProps/ctrlProp171.xml><?xml version="1.0" encoding="utf-8"?>
<formControlPr xmlns="http://schemas.microsoft.com/office/spreadsheetml/2009/9/main" objectType="CheckBox" fmlaLink="$I$90" lockText="1" noThreeD="1"/>
</file>

<file path=xl/ctrlProps/ctrlProp172.xml><?xml version="1.0" encoding="utf-8"?>
<formControlPr xmlns="http://schemas.microsoft.com/office/spreadsheetml/2009/9/main" objectType="CheckBox" fmlaLink="$I$91" lockText="1" noThreeD="1"/>
</file>

<file path=xl/ctrlProps/ctrlProp173.xml><?xml version="1.0" encoding="utf-8"?>
<formControlPr xmlns="http://schemas.microsoft.com/office/spreadsheetml/2009/9/main" objectType="CheckBox" checked="Checked" fmlaLink="$I$92" lockText="1" noThreeD="1"/>
</file>

<file path=xl/ctrlProps/ctrlProp174.xml><?xml version="1.0" encoding="utf-8"?>
<formControlPr xmlns="http://schemas.microsoft.com/office/spreadsheetml/2009/9/main" objectType="CheckBox" fmlaLink="$I$94" lockText="1" noThreeD="1"/>
</file>

<file path=xl/ctrlProps/ctrlProp175.xml><?xml version="1.0" encoding="utf-8"?>
<formControlPr xmlns="http://schemas.microsoft.com/office/spreadsheetml/2009/9/main" objectType="CheckBox" fmlaLink="$I$95" lockText="1" noThreeD="1"/>
</file>

<file path=xl/ctrlProps/ctrlProp176.xml><?xml version="1.0" encoding="utf-8"?>
<formControlPr xmlns="http://schemas.microsoft.com/office/spreadsheetml/2009/9/main" objectType="CheckBox" fmlaLink="$I$96" lockText="1" noThreeD="1"/>
</file>

<file path=xl/ctrlProps/ctrlProp177.xml><?xml version="1.0" encoding="utf-8"?>
<formControlPr xmlns="http://schemas.microsoft.com/office/spreadsheetml/2009/9/main" objectType="CheckBox" fmlaLink="$I$97" lockText="1" noThreeD="1"/>
</file>

<file path=xl/ctrlProps/ctrlProp178.xml><?xml version="1.0" encoding="utf-8"?>
<formControlPr xmlns="http://schemas.microsoft.com/office/spreadsheetml/2009/9/main" objectType="CheckBox" checked="Checked" fmlaLink="$I$98" lockText="1" noThreeD="1"/>
</file>

<file path=xl/ctrlProps/ctrlProp179.xml><?xml version="1.0" encoding="utf-8"?>
<formControlPr xmlns="http://schemas.microsoft.com/office/spreadsheetml/2009/9/main" objectType="CheckBox" fmlaLink="$I$99" lockText="1" noThreeD="1"/>
</file>

<file path=xl/ctrlProps/ctrlProp18.xml><?xml version="1.0" encoding="utf-8"?>
<formControlPr xmlns="http://schemas.microsoft.com/office/spreadsheetml/2009/9/main" objectType="CheckBox" fmlaLink="$G$23" lockText="1" noThreeD="1"/>
</file>

<file path=xl/ctrlProps/ctrlProp180.xml><?xml version="1.0" encoding="utf-8"?>
<formControlPr xmlns="http://schemas.microsoft.com/office/spreadsheetml/2009/9/main" objectType="CheckBox" fmlaLink="$I$100" lockText="1" noThreeD="1"/>
</file>

<file path=xl/ctrlProps/ctrlProp181.xml><?xml version="1.0" encoding="utf-8"?>
<formControlPr xmlns="http://schemas.microsoft.com/office/spreadsheetml/2009/9/main" objectType="CheckBox" fmlaLink="$I$101" lockText="1" noThreeD="1"/>
</file>

<file path=xl/ctrlProps/ctrlProp182.xml><?xml version="1.0" encoding="utf-8"?>
<formControlPr xmlns="http://schemas.microsoft.com/office/spreadsheetml/2009/9/main" objectType="CheckBox" fmlaLink="$I$102" lockText="1" noThreeD="1"/>
</file>

<file path=xl/ctrlProps/ctrlProp183.xml><?xml version="1.0" encoding="utf-8"?>
<formControlPr xmlns="http://schemas.microsoft.com/office/spreadsheetml/2009/9/main" objectType="CheckBox" fmlaLink="$I$103" lockText="1" noThreeD="1"/>
</file>

<file path=xl/ctrlProps/ctrlProp184.xml><?xml version="1.0" encoding="utf-8"?>
<formControlPr xmlns="http://schemas.microsoft.com/office/spreadsheetml/2009/9/main" objectType="CheckBox" fmlaLink="$I$104" lockText="1" noThreeD="1"/>
</file>

<file path=xl/ctrlProps/ctrlProp185.xml><?xml version="1.0" encoding="utf-8"?>
<formControlPr xmlns="http://schemas.microsoft.com/office/spreadsheetml/2009/9/main" objectType="CheckBox" fmlaLink="$I$105" lockText="1" noThreeD="1"/>
</file>

<file path=xl/ctrlProps/ctrlProp186.xml><?xml version="1.0" encoding="utf-8"?>
<formControlPr xmlns="http://schemas.microsoft.com/office/spreadsheetml/2009/9/main" objectType="CheckBox" fmlaLink="$I$106" lockText="1" noThreeD="1"/>
</file>

<file path=xl/ctrlProps/ctrlProp187.xml><?xml version="1.0" encoding="utf-8"?>
<formControlPr xmlns="http://schemas.microsoft.com/office/spreadsheetml/2009/9/main" objectType="CheckBox" fmlaLink="$I$107" lockText="1" noThreeD="1"/>
</file>

<file path=xl/ctrlProps/ctrlProp188.xml><?xml version="1.0" encoding="utf-8"?>
<formControlPr xmlns="http://schemas.microsoft.com/office/spreadsheetml/2009/9/main" objectType="CheckBox" fmlaLink="$I$108" lockText="1" noThreeD="1"/>
</file>

<file path=xl/ctrlProps/ctrlProp189.xml><?xml version="1.0" encoding="utf-8"?>
<formControlPr xmlns="http://schemas.microsoft.com/office/spreadsheetml/2009/9/main" objectType="CheckBox" fmlaLink="$I$109" lockText="1" noThreeD="1"/>
</file>

<file path=xl/ctrlProps/ctrlProp19.xml><?xml version="1.0" encoding="utf-8"?>
<formControlPr xmlns="http://schemas.microsoft.com/office/spreadsheetml/2009/9/main" objectType="CheckBox" fmlaLink="$G$24" lockText="1" noThreeD="1"/>
</file>

<file path=xl/ctrlProps/ctrlProp190.xml><?xml version="1.0" encoding="utf-8"?>
<formControlPr xmlns="http://schemas.microsoft.com/office/spreadsheetml/2009/9/main" objectType="CheckBox" fmlaLink="$I$110" lockText="1" noThreeD="1"/>
</file>

<file path=xl/ctrlProps/ctrlProp191.xml><?xml version="1.0" encoding="utf-8"?>
<formControlPr xmlns="http://schemas.microsoft.com/office/spreadsheetml/2009/9/main" objectType="CheckBox" fmlaLink="$I$111" lockText="1" noThreeD="1"/>
</file>

<file path=xl/ctrlProps/ctrlProp192.xml><?xml version="1.0" encoding="utf-8"?>
<formControlPr xmlns="http://schemas.microsoft.com/office/spreadsheetml/2009/9/main" objectType="CheckBox" fmlaLink="$I$112" lockText="1" noThreeD="1"/>
</file>

<file path=xl/ctrlProps/ctrlProp193.xml><?xml version="1.0" encoding="utf-8"?>
<formControlPr xmlns="http://schemas.microsoft.com/office/spreadsheetml/2009/9/main" objectType="CheckBox" fmlaLink="$I$113" lockText="1" noThreeD="1"/>
</file>

<file path=xl/ctrlProps/ctrlProp194.xml><?xml version="1.0" encoding="utf-8"?>
<formControlPr xmlns="http://schemas.microsoft.com/office/spreadsheetml/2009/9/main" objectType="CheckBox" checked="Checked" fmlaLink="$I$114" lockText="1" noThreeD="1"/>
</file>

<file path=xl/ctrlProps/ctrlProp195.xml><?xml version="1.0" encoding="utf-8"?>
<formControlPr xmlns="http://schemas.microsoft.com/office/spreadsheetml/2009/9/main" objectType="CheckBox" checked="Checked" fmlaLink="$I$115" lockText="1" noThreeD="1"/>
</file>

<file path=xl/ctrlProps/ctrlProp196.xml><?xml version="1.0" encoding="utf-8"?>
<formControlPr xmlns="http://schemas.microsoft.com/office/spreadsheetml/2009/9/main" objectType="CheckBox" checked="Checked" fmlaLink="$I$117" lockText="1" noThreeD="1"/>
</file>

<file path=xl/ctrlProps/ctrlProp197.xml><?xml version="1.0" encoding="utf-8"?>
<formControlPr xmlns="http://schemas.microsoft.com/office/spreadsheetml/2009/9/main" objectType="CheckBox" fmlaLink="$I$119" lockText="1" noThreeD="1"/>
</file>

<file path=xl/ctrlProps/ctrlProp198.xml><?xml version="1.0" encoding="utf-8"?>
<formControlPr xmlns="http://schemas.microsoft.com/office/spreadsheetml/2009/9/main" objectType="CheckBox" fmlaLink="$I$120" lockText="1" noThreeD="1"/>
</file>

<file path=xl/ctrlProps/ctrlProp199.xml><?xml version="1.0" encoding="utf-8"?>
<formControlPr xmlns="http://schemas.microsoft.com/office/spreadsheetml/2009/9/main" objectType="CheckBox" fmlaLink="$I$121" lockText="1" noThreeD="1"/>
</file>

<file path=xl/ctrlProps/ctrlProp2.xml><?xml version="1.0" encoding="utf-8"?>
<formControlPr xmlns="http://schemas.microsoft.com/office/spreadsheetml/2009/9/main" objectType="CheckBox" fmlaLink="$G$5" lockText="1" noThreeD="1"/>
</file>

<file path=xl/ctrlProps/ctrlProp20.xml><?xml version="1.0" encoding="utf-8"?>
<formControlPr xmlns="http://schemas.microsoft.com/office/spreadsheetml/2009/9/main" objectType="CheckBox" checked="Checked" fmlaLink="$G$25" lockText="1" noThreeD="1"/>
</file>

<file path=xl/ctrlProps/ctrlProp200.xml><?xml version="1.0" encoding="utf-8"?>
<formControlPr xmlns="http://schemas.microsoft.com/office/spreadsheetml/2009/9/main" objectType="CheckBox" fmlaLink="$I$122" lockText="1" noThreeD="1"/>
</file>

<file path=xl/ctrlProps/ctrlProp201.xml><?xml version="1.0" encoding="utf-8"?>
<formControlPr xmlns="http://schemas.microsoft.com/office/spreadsheetml/2009/9/main" objectType="CheckBox" checked="Checked" fmlaLink="$I$123" lockText="1" noThreeD="1"/>
</file>

<file path=xl/ctrlProps/ctrlProp202.xml><?xml version="1.0" encoding="utf-8"?>
<formControlPr xmlns="http://schemas.microsoft.com/office/spreadsheetml/2009/9/main" objectType="CheckBox" checked="Checked" fmlaLink="$I$124" lockText="1" noThreeD="1"/>
</file>

<file path=xl/ctrlProps/ctrlProp203.xml><?xml version="1.0" encoding="utf-8"?>
<formControlPr xmlns="http://schemas.microsoft.com/office/spreadsheetml/2009/9/main" objectType="CheckBox" checked="Checked" fmlaLink="$I$125" lockText="1" noThreeD="1"/>
</file>

<file path=xl/ctrlProps/ctrlProp204.xml><?xml version="1.0" encoding="utf-8"?>
<formControlPr xmlns="http://schemas.microsoft.com/office/spreadsheetml/2009/9/main" objectType="CheckBox" fmlaLink="$I$126" lockText="1" noThreeD="1"/>
</file>

<file path=xl/ctrlProps/ctrlProp205.xml><?xml version="1.0" encoding="utf-8"?>
<formControlPr xmlns="http://schemas.microsoft.com/office/spreadsheetml/2009/9/main" objectType="CheckBox" fmlaLink="$I$128" lockText="1" noThreeD="1"/>
</file>

<file path=xl/ctrlProps/ctrlProp206.xml><?xml version="1.0" encoding="utf-8"?>
<formControlPr xmlns="http://schemas.microsoft.com/office/spreadsheetml/2009/9/main" objectType="CheckBox" fmlaLink="$I$129" lockText="1" noThreeD="1"/>
</file>

<file path=xl/ctrlProps/ctrlProp207.xml><?xml version="1.0" encoding="utf-8"?>
<formControlPr xmlns="http://schemas.microsoft.com/office/spreadsheetml/2009/9/main" objectType="CheckBox" fmlaLink="$I$130" lockText="1" noThreeD="1"/>
</file>

<file path=xl/ctrlProps/ctrlProp208.xml><?xml version="1.0" encoding="utf-8"?>
<formControlPr xmlns="http://schemas.microsoft.com/office/spreadsheetml/2009/9/main" objectType="CheckBox" fmlaLink="$I$131" lockText="1" noThreeD="1"/>
</file>

<file path=xl/ctrlProps/ctrlProp209.xml><?xml version="1.0" encoding="utf-8"?>
<formControlPr xmlns="http://schemas.microsoft.com/office/spreadsheetml/2009/9/main" objectType="CheckBox" fmlaLink="$I$132" lockText="1" noThreeD="1"/>
</file>

<file path=xl/ctrlProps/ctrlProp21.xml><?xml version="1.0" encoding="utf-8"?>
<formControlPr xmlns="http://schemas.microsoft.com/office/spreadsheetml/2009/9/main" objectType="CheckBox" checked="Checked" fmlaLink="$G$28" lockText="1" noThreeD="1"/>
</file>

<file path=xl/ctrlProps/ctrlProp210.xml><?xml version="1.0" encoding="utf-8"?>
<formControlPr xmlns="http://schemas.microsoft.com/office/spreadsheetml/2009/9/main" objectType="CheckBox" fmlaLink="$I$133" lockText="1" noThreeD="1"/>
</file>

<file path=xl/ctrlProps/ctrlProp211.xml><?xml version="1.0" encoding="utf-8"?>
<formControlPr xmlns="http://schemas.microsoft.com/office/spreadsheetml/2009/9/main" objectType="CheckBox" fmlaLink="$I$134" lockText="1" noThreeD="1"/>
</file>

<file path=xl/ctrlProps/ctrlProp212.xml><?xml version="1.0" encoding="utf-8"?>
<formControlPr xmlns="http://schemas.microsoft.com/office/spreadsheetml/2009/9/main" objectType="CheckBox" fmlaLink="$I$137" lockText="1" noThreeD="1"/>
</file>

<file path=xl/ctrlProps/ctrlProp213.xml><?xml version="1.0" encoding="utf-8"?>
<formControlPr xmlns="http://schemas.microsoft.com/office/spreadsheetml/2009/9/main" objectType="CheckBox" fmlaLink="$I$138" lockText="1" noThreeD="1"/>
</file>

<file path=xl/ctrlProps/ctrlProp214.xml><?xml version="1.0" encoding="utf-8"?>
<formControlPr xmlns="http://schemas.microsoft.com/office/spreadsheetml/2009/9/main" objectType="CheckBox" fmlaLink="$I$139" lockText="1" noThreeD="1"/>
</file>

<file path=xl/ctrlProps/ctrlProp215.xml><?xml version="1.0" encoding="utf-8"?>
<formControlPr xmlns="http://schemas.microsoft.com/office/spreadsheetml/2009/9/main" objectType="CheckBox" fmlaLink="$I$140" lockText="1" noThreeD="1"/>
</file>

<file path=xl/ctrlProps/ctrlProp216.xml><?xml version="1.0" encoding="utf-8"?>
<formControlPr xmlns="http://schemas.microsoft.com/office/spreadsheetml/2009/9/main" objectType="CheckBox" fmlaLink="$I$141" lockText="1" noThreeD="1"/>
</file>

<file path=xl/ctrlProps/ctrlProp217.xml><?xml version="1.0" encoding="utf-8"?>
<formControlPr xmlns="http://schemas.microsoft.com/office/spreadsheetml/2009/9/main" objectType="CheckBox" fmlaLink="$I$142" lockText="1" noThreeD="1"/>
</file>

<file path=xl/ctrlProps/ctrlProp218.xml><?xml version="1.0" encoding="utf-8"?>
<formControlPr xmlns="http://schemas.microsoft.com/office/spreadsheetml/2009/9/main" objectType="CheckBox" checked="Checked" fmlaLink="$I$143" lockText="1" noThreeD="1"/>
</file>

<file path=xl/ctrlProps/ctrlProp219.xml><?xml version="1.0" encoding="utf-8"?>
<formControlPr xmlns="http://schemas.microsoft.com/office/spreadsheetml/2009/9/main" objectType="CheckBox" checked="Checked" fmlaLink="$I$144" lockText="1" noThreeD="1"/>
</file>

<file path=xl/ctrlProps/ctrlProp22.xml><?xml version="1.0" encoding="utf-8"?>
<formControlPr xmlns="http://schemas.microsoft.com/office/spreadsheetml/2009/9/main" objectType="CheckBox" checked="Checked" fmlaLink="$G$30" lockText="1" noThreeD="1"/>
</file>

<file path=xl/ctrlProps/ctrlProp220.xml><?xml version="1.0" encoding="utf-8"?>
<formControlPr xmlns="http://schemas.microsoft.com/office/spreadsheetml/2009/9/main" objectType="CheckBox" fmlaLink="$I$145" lockText="1" noThreeD="1"/>
</file>

<file path=xl/ctrlProps/ctrlProp221.xml><?xml version="1.0" encoding="utf-8"?>
<formControlPr xmlns="http://schemas.microsoft.com/office/spreadsheetml/2009/9/main" objectType="CheckBox" fmlaLink="$I$146" lockText="1" noThreeD="1"/>
</file>

<file path=xl/ctrlProps/ctrlProp222.xml><?xml version="1.0" encoding="utf-8"?>
<formControlPr xmlns="http://schemas.microsoft.com/office/spreadsheetml/2009/9/main" objectType="CheckBox" checked="Checked" fmlaLink="$I$147" lockText="1" noThreeD="1"/>
</file>

<file path=xl/ctrlProps/ctrlProp223.xml><?xml version="1.0" encoding="utf-8"?>
<formControlPr xmlns="http://schemas.microsoft.com/office/spreadsheetml/2009/9/main" objectType="CheckBox" fmlaLink="$I$148" lockText="1" noThreeD="1"/>
</file>

<file path=xl/ctrlProps/ctrlProp224.xml><?xml version="1.0" encoding="utf-8"?>
<formControlPr xmlns="http://schemas.microsoft.com/office/spreadsheetml/2009/9/main" objectType="CheckBox" fmlaLink="$I$149" lockText="1" noThreeD="1"/>
</file>

<file path=xl/ctrlProps/ctrlProp225.xml><?xml version="1.0" encoding="utf-8"?>
<formControlPr xmlns="http://schemas.microsoft.com/office/spreadsheetml/2009/9/main" objectType="CheckBox" checked="Checked" fmlaLink="$I$150" lockText="1" noThreeD="1"/>
</file>

<file path=xl/ctrlProps/ctrlProp226.xml><?xml version="1.0" encoding="utf-8"?>
<formControlPr xmlns="http://schemas.microsoft.com/office/spreadsheetml/2009/9/main" objectType="CheckBox" fmlaLink="$I$151" lockText="1" noThreeD="1"/>
</file>

<file path=xl/ctrlProps/ctrlProp227.xml><?xml version="1.0" encoding="utf-8"?>
<formControlPr xmlns="http://schemas.microsoft.com/office/spreadsheetml/2009/9/main" objectType="CheckBox" checked="Checked" fmlaLink="$G$118" lockText="1" noThreeD="1"/>
</file>

<file path=xl/ctrlProps/ctrlProp228.xml><?xml version="1.0" encoding="utf-8"?>
<formControlPr xmlns="http://schemas.microsoft.com/office/spreadsheetml/2009/9/main" objectType="CheckBox" checked="Checked" fmlaLink="$I$118" lockText="1" noThreeD="1"/>
</file>

<file path=xl/ctrlProps/ctrlProp229.xml><?xml version="1.0" encoding="utf-8"?>
<formControlPr xmlns="http://schemas.microsoft.com/office/spreadsheetml/2009/9/main" objectType="CheckBox" fmlaLink="$G$47" lockText="1" noThreeD="1"/>
</file>

<file path=xl/ctrlProps/ctrlProp23.xml><?xml version="1.0" encoding="utf-8"?>
<formControlPr xmlns="http://schemas.microsoft.com/office/spreadsheetml/2009/9/main" objectType="CheckBox" fmlaLink="$G$32" lockText="1" noThreeD="1"/>
</file>

<file path=xl/ctrlProps/ctrlProp230.xml><?xml version="1.0" encoding="utf-8"?>
<formControlPr xmlns="http://schemas.microsoft.com/office/spreadsheetml/2009/9/main" objectType="CheckBox" fmlaLink="$I$135" lockText="1" noThreeD="1"/>
</file>

<file path=xl/ctrlProps/ctrlProp231.xml><?xml version="1.0" encoding="utf-8"?>
<formControlPr xmlns="http://schemas.microsoft.com/office/spreadsheetml/2009/9/main" objectType="CheckBox" fmlaLink="$I$136" lockText="1" noThreeD="1"/>
</file>

<file path=xl/ctrlProps/ctrlProp232.xml><?xml version="1.0" encoding="utf-8"?>
<formControlPr xmlns="http://schemas.microsoft.com/office/spreadsheetml/2009/9/main" objectType="CheckBox" fmlaLink="$I$116" lockText="1" noThreeD="1"/>
</file>

<file path=xl/ctrlProps/ctrlProp233.xml><?xml version="1.0" encoding="utf-8"?>
<formControlPr xmlns="http://schemas.microsoft.com/office/spreadsheetml/2009/9/main" objectType="CheckBox" fmlaLink="$I$127" lockText="1" noThreeD="1"/>
</file>

<file path=xl/ctrlProps/ctrlProp24.xml><?xml version="1.0" encoding="utf-8"?>
<formControlPr xmlns="http://schemas.microsoft.com/office/spreadsheetml/2009/9/main" objectType="CheckBox" checked="Checked" fmlaLink="$G$36" lockText="1" noThreeD="1"/>
</file>

<file path=xl/ctrlProps/ctrlProp25.xml><?xml version="1.0" encoding="utf-8"?>
<formControlPr xmlns="http://schemas.microsoft.com/office/spreadsheetml/2009/9/main" objectType="CheckBox" fmlaLink="$G$40" lockText="1" noThreeD="1"/>
</file>

<file path=xl/ctrlProps/ctrlProp26.xml><?xml version="1.0" encoding="utf-8"?>
<formControlPr xmlns="http://schemas.microsoft.com/office/spreadsheetml/2009/9/main" objectType="CheckBox" fmlaLink="$G$44" lockText="1" noThreeD="1"/>
</file>

<file path=xl/ctrlProps/ctrlProp27.xml><?xml version="1.0" encoding="utf-8"?>
<formControlPr xmlns="http://schemas.microsoft.com/office/spreadsheetml/2009/9/main" objectType="CheckBox" fmlaLink="$G$52" lockText="1" noThreeD="1"/>
</file>

<file path=xl/ctrlProps/ctrlProp28.xml><?xml version="1.0" encoding="utf-8"?>
<formControlPr xmlns="http://schemas.microsoft.com/office/spreadsheetml/2009/9/main" objectType="CheckBox" fmlaLink="$G$54" lockText="1" noThreeD="1"/>
</file>

<file path=xl/ctrlProps/ctrlProp29.xml><?xml version="1.0" encoding="utf-8"?>
<formControlPr xmlns="http://schemas.microsoft.com/office/spreadsheetml/2009/9/main" objectType="CheckBox" fmlaLink="$G$57" lockText="1" noThreeD="1"/>
</file>

<file path=xl/ctrlProps/ctrlProp3.xml><?xml version="1.0" encoding="utf-8"?>
<formControlPr xmlns="http://schemas.microsoft.com/office/spreadsheetml/2009/9/main" objectType="CheckBox" fmlaLink="$G$6" lockText="1" noThreeD="1"/>
</file>

<file path=xl/ctrlProps/ctrlProp30.xml><?xml version="1.0" encoding="utf-8"?>
<formControlPr xmlns="http://schemas.microsoft.com/office/spreadsheetml/2009/9/main" objectType="CheckBox" fmlaLink="$G$65" lockText="1" noThreeD="1"/>
</file>

<file path=xl/ctrlProps/ctrlProp31.xml><?xml version="1.0" encoding="utf-8"?>
<formControlPr xmlns="http://schemas.microsoft.com/office/spreadsheetml/2009/9/main" objectType="CheckBox" fmlaLink="$G$60" lockText="1" noThreeD="1"/>
</file>

<file path=xl/ctrlProps/ctrlProp32.xml><?xml version="1.0" encoding="utf-8"?>
<formControlPr xmlns="http://schemas.microsoft.com/office/spreadsheetml/2009/9/main" objectType="CheckBox" fmlaLink="$G$68" lockText="1" noThreeD="1"/>
</file>

<file path=xl/ctrlProps/ctrlProp33.xml><?xml version="1.0" encoding="utf-8"?>
<formControlPr xmlns="http://schemas.microsoft.com/office/spreadsheetml/2009/9/main" objectType="CheckBox" fmlaLink="$G$71" lockText="1" noThreeD="1"/>
</file>

<file path=xl/ctrlProps/ctrlProp34.xml><?xml version="1.0" encoding="utf-8"?>
<formControlPr xmlns="http://schemas.microsoft.com/office/spreadsheetml/2009/9/main" objectType="CheckBox" fmlaLink="$G$75" lockText="1" noThreeD="1"/>
</file>

<file path=xl/ctrlProps/ctrlProp35.xml><?xml version="1.0" encoding="utf-8"?>
<formControlPr xmlns="http://schemas.microsoft.com/office/spreadsheetml/2009/9/main" objectType="CheckBox" checked="Checked" fmlaLink="$G$76" lockText="1" noThreeD="1"/>
</file>

<file path=xl/ctrlProps/ctrlProp36.xml><?xml version="1.0" encoding="utf-8"?>
<formControlPr xmlns="http://schemas.microsoft.com/office/spreadsheetml/2009/9/main" objectType="CheckBox" checked="Checked" fmlaLink="$G$77" lockText="1" noThreeD="1"/>
</file>

<file path=xl/ctrlProps/ctrlProp37.xml><?xml version="1.0" encoding="utf-8"?>
<formControlPr xmlns="http://schemas.microsoft.com/office/spreadsheetml/2009/9/main" objectType="CheckBox" fmlaLink="$G$78" lockText="1" noThreeD="1"/>
</file>

<file path=xl/ctrlProps/ctrlProp38.xml><?xml version="1.0" encoding="utf-8"?>
<formControlPr xmlns="http://schemas.microsoft.com/office/spreadsheetml/2009/9/main" objectType="CheckBox" fmlaLink="$G$79" lockText="1" noThreeD="1"/>
</file>

<file path=xl/ctrlProps/ctrlProp39.xml><?xml version="1.0" encoding="utf-8"?>
<formControlPr xmlns="http://schemas.microsoft.com/office/spreadsheetml/2009/9/main" objectType="CheckBox" fmlaLink="$G$80" lockText="1" noThreeD="1"/>
</file>

<file path=xl/ctrlProps/ctrlProp4.xml><?xml version="1.0" encoding="utf-8"?>
<formControlPr xmlns="http://schemas.microsoft.com/office/spreadsheetml/2009/9/main" objectType="CheckBox" fmlaLink="$G$7" lockText="1" noThreeD="1"/>
</file>

<file path=xl/ctrlProps/ctrlProp40.xml><?xml version="1.0" encoding="utf-8"?>
<formControlPr xmlns="http://schemas.microsoft.com/office/spreadsheetml/2009/9/main" objectType="CheckBox" fmlaLink="$G$81" lockText="1" noThreeD="1"/>
</file>

<file path=xl/ctrlProps/ctrlProp41.xml><?xml version="1.0" encoding="utf-8"?>
<formControlPr xmlns="http://schemas.microsoft.com/office/spreadsheetml/2009/9/main" objectType="CheckBox" fmlaLink="$G$82" lockText="1" noThreeD="1"/>
</file>

<file path=xl/ctrlProps/ctrlProp42.xml><?xml version="1.0" encoding="utf-8"?>
<formControlPr xmlns="http://schemas.microsoft.com/office/spreadsheetml/2009/9/main" objectType="CheckBox" checked="Checked" fmlaLink="$G$84" lockText="1" noThreeD="1"/>
</file>

<file path=xl/ctrlProps/ctrlProp43.xml><?xml version="1.0" encoding="utf-8"?>
<formControlPr xmlns="http://schemas.microsoft.com/office/spreadsheetml/2009/9/main" objectType="CheckBox" checked="Checked" fmlaLink="$G$85" lockText="1" noThreeD="1"/>
</file>

<file path=xl/ctrlProps/ctrlProp44.xml><?xml version="1.0" encoding="utf-8"?>
<formControlPr xmlns="http://schemas.microsoft.com/office/spreadsheetml/2009/9/main" objectType="CheckBox" fmlaLink="$G$86" lockText="1" noThreeD="1"/>
</file>

<file path=xl/ctrlProps/ctrlProp45.xml><?xml version="1.0" encoding="utf-8"?>
<formControlPr xmlns="http://schemas.microsoft.com/office/spreadsheetml/2009/9/main" objectType="CheckBox" checked="Checked" fmlaLink="$G$87" lockText="1" noThreeD="1"/>
</file>

<file path=xl/ctrlProps/ctrlProp46.xml><?xml version="1.0" encoding="utf-8"?>
<formControlPr xmlns="http://schemas.microsoft.com/office/spreadsheetml/2009/9/main" objectType="CheckBox" checked="Checked" fmlaLink="$G$88" lockText="1" noThreeD="1"/>
</file>

<file path=xl/ctrlProps/ctrlProp47.xml><?xml version="1.0" encoding="utf-8"?>
<formControlPr xmlns="http://schemas.microsoft.com/office/spreadsheetml/2009/9/main" objectType="CheckBox" fmlaLink="$G$89" lockText="1" noThreeD="1"/>
</file>

<file path=xl/ctrlProps/ctrlProp48.xml><?xml version="1.0" encoding="utf-8"?>
<formControlPr xmlns="http://schemas.microsoft.com/office/spreadsheetml/2009/9/main" objectType="CheckBox" fmlaLink="$G$90" lockText="1" noThreeD="1"/>
</file>

<file path=xl/ctrlProps/ctrlProp49.xml><?xml version="1.0" encoding="utf-8"?>
<formControlPr xmlns="http://schemas.microsoft.com/office/spreadsheetml/2009/9/main" objectType="CheckBox" checked="Checked" fmlaLink="$G$91" lockText="1" noThreeD="1"/>
</file>

<file path=xl/ctrlProps/ctrlProp5.xml><?xml version="1.0" encoding="utf-8"?>
<formControlPr xmlns="http://schemas.microsoft.com/office/spreadsheetml/2009/9/main" objectType="CheckBox" fmlaLink="$G$8" lockText="1" noThreeD="1"/>
</file>

<file path=xl/ctrlProps/ctrlProp50.xml><?xml version="1.0" encoding="utf-8"?>
<formControlPr xmlns="http://schemas.microsoft.com/office/spreadsheetml/2009/9/main" objectType="CheckBox" checked="Checked" fmlaLink="$G$92" lockText="1" noThreeD="1"/>
</file>

<file path=xl/ctrlProps/ctrlProp51.xml><?xml version="1.0" encoding="utf-8"?>
<formControlPr xmlns="http://schemas.microsoft.com/office/spreadsheetml/2009/9/main" objectType="CheckBox" fmlaLink="$G$93" lockText="1" noThreeD="1"/>
</file>

<file path=xl/ctrlProps/ctrlProp52.xml><?xml version="1.0" encoding="utf-8"?>
<formControlPr xmlns="http://schemas.microsoft.com/office/spreadsheetml/2009/9/main" objectType="CheckBox" fmlaLink="$G$94" lockText="1" noThreeD="1"/>
</file>

<file path=xl/ctrlProps/ctrlProp53.xml><?xml version="1.0" encoding="utf-8"?>
<formControlPr xmlns="http://schemas.microsoft.com/office/spreadsheetml/2009/9/main" objectType="CheckBox" fmlaLink="$G$95" lockText="1" noThreeD="1"/>
</file>

<file path=xl/ctrlProps/ctrlProp54.xml><?xml version="1.0" encoding="utf-8"?>
<formControlPr xmlns="http://schemas.microsoft.com/office/spreadsheetml/2009/9/main" objectType="CheckBox" fmlaLink="$G$96" lockText="1" noThreeD="1"/>
</file>

<file path=xl/ctrlProps/ctrlProp55.xml><?xml version="1.0" encoding="utf-8"?>
<formControlPr xmlns="http://schemas.microsoft.com/office/spreadsheetml/2009/9/main" objectType="CheckBox" fmlaLink="$G$97" lockText="1" noThreeD="1"/>
</file>

<file path=xl/ctrlProps/ctrlProp56.xml><?xml version="1.0" encoding="utf-8"?>
<formControlPr xmlns="http://schemas.microsoft.com/office/spreadsheetml/2009/9/main" objectType="CheckBox" checked="Checked" fmlaLink="$G$98" lockText="1" noThreeD="1"/>
</file>

<file path=xl/ctrlProps/ctrlProp57.xml><?xml version="1.0" encoding="utf-8"?>
<formControlPr xmlns="http://schemas.microsoft.com/office/spreadsheetml/2009/9/main" objectType="CheckBox" fmlaLink="$G$101" lockText="1" noThreeD="1"/>
</file>

<file path=xl/ctrlProps/ctrlProp58.xml><?xml version="1.0" encoding="utf-8"?>
<formControlPr xmlns="http://schemas.microsoft.com/office/spreadsheetml/2009/9/main" objectType="CheckBox" fmlaLink="$G$102" lockText="1" noThreeD="1"/>
</file>

<file path=xl/ctrlProps/ctrlProp59.xml><?xml version="1.0" encoding="utf-8"?>
<formControlPr xmlns="http://schemas.microsoft.com/office/spreadsheetml/2009/9/main" objectType="CheckBox" fmlaLink="$G$103" lockText="1" noThreeD="1"/>
</file>

<file path=xl/ctrlProps/ctrlProp6.xml><?xml version="1.0" encoding="utf-8"?>
<formControlPr xmlns="http://schemas.microsoft.com/office/spreadsheetml/2009/9/main" objectType="CheckBox" fmlaLink="$G$9" lockText="1" noThreeD="1"/>
</file>

<file path=xl/ctrlProps/ctrlProp60.xml><?xml version="1.0" encoding="utf-8"?>
<formControlPr xmlns="http://schemas.microsoft.com/office/spreadsheetml/2009/9/main" objectType="CheckBox" fmlaLink="$G$104" lockText="1" noThreeD="1"/>
</file>

<file path=xl/ctrlProps/ctrlProp61.xml><?xml version="1.0" encoding="utf-8"?>
<formControlPr xmlns="http://schemas.microsoft.com/office/spreadsheetml/2009/9/main" objectType="CheckBox" fmlaLink="$G$105" lockText="1" noThreeD="1"/>
</file>

<file path=xl/ctrlProps/ctrlProp62.xml><?xml version="1.0" encoding="utf-8"?>
<formControlPr xmlns="http://schemas.microsoft.com/office/spreadsheetml/2009/9/main" objectType="CheckBox" fmlaLink="$G$106" lockText="1" noThreeD="1"/>
</file>

<file path=xl/ctrlProps/ctrlProp63.xml><?xml version="1.0" encoding="utf-8"?>
<formControlPr xmlns="http://schemas.microsoft.com/office/spreadsheetml/2009/9/main" objectType="CheckBox" fmlaLink="$G$108" lockText="1" noThreeD="1"/>
</file>

<file path=xl/ctrlProps/ctrlProp64.xml><?xml version="1.0" encoding="utf-8"?>
<formControlPr xmlns="http://schemas.microsoft.com/office/spreadsheetml/2009/9/main" objectType="CheckBox" fmlaLink="$G$109" lockText="1" noThreeD="1"/>
</file>

<file path=xl/ctrlProps/ctrlProp65.xml><?xml version="1.0" encoding="utf-8"?>
<formControlPr xmlns="http://schemas.microsoft.com/office/spreadsheetml/2009/9/main" objectType="CheckBox" fmlaLink="$G$112" lockText="1" noThreeD="1"/>
</file>

<file path=xl/ctrlProps/ctrlProp66.xml><?xml version="1.0" encoding="utf-8"?>
<formControlPr xmlns="http://schemas.microsoft.com/office/spreadsheetml/2009/9/main" objectType="CheckBox" fmlaLink="$G$113" lockText="1" noThreeD="1"/>
</file>

<file path=xl/ctrlProps/ctrlProp67.xml><?xml version="1.0" encoding="utf-8"?>
<formControlPr xmlns="http://schemas.microsoft.com/office/spreadsheetml/2009/9/main" objectType="CheckBox" checked="Checked" fmlaLink="$G$116" lockText="1" noThreeD="1"/>
</file>

<file path=xl/ctrlProps/ctrlProp68.xml><?xml version="1.0" encoding="utf-8"?>
<formControlPr xmlns="http://schemas.microsoft.com/office/spreadsheetml/2009/9/main" objectType="CheckBox" fmlaLink="$G$119" lockText="1" noThreeD="1"/>
</file>

<file path=xl/ctrlProps/ctrlProp69.xml><?xml version="1.0" encoding="utf-8"?>
<formControlPr xmlns="http://schemas.microsoft.com/office/spreadsheetml/2009/9/main" objectType="CheckBox" checked="Checked" fmlaLink="$G$123" lockText="1" noThreeD="1"/>
</file>

<file path=xl/ctrlProps/ctrlProp7.xml><?xml version="1.0" encoding="utf-8"?>
<formControlPr xmlns="http://schemas.microsoft.com/office/spreadsheetml/2009/9/main" objectType="CheckBox" fmlaLink="$G$10" lockText="1" noThreeD="1"/>
</file>

<file path=xl/ctrlProps/ctrlProp70.xml><?xml version="1.0" encoding="utf-8"?>
<formControlPr xmlns="http://schemas.microsoft.com/office/spreadsheetml/2009/9/main" objectType="CheckBox" checked="Checked" fmlaLink="$G$125" lockText="1" noThreeD="1"/>
</file>

<file path=xl/ctrlProps/ctrlProp71.xml><?xml version="1.0" encoding="utf-8"?>
<formControlPr xmlns="http://schemas.microsoft.com/office/spreadsheetml/2009/9/main" objectType="CheckBox" fmlaLink="$G$126" lockText="1" noThreeD="1"/>
</file>

<file path=xl/ctrlProps/ctrlProp72.xml><?xml version="1.0" encoding="utf-8"?>
<formControlPr xmlns="http://schemas.microsoft.com/office/spreadsheetml/2009/9/main" objectType="CheckBox" fmlaLink="$G$128" lockText="1" noThreeD="1"/>
</file>

<file path=xl/ctrlProps/ctrlProp73.xml><?xml version="1.0" encoding="utf-8"?>
<formControlPr xmlns="http://schemas.microsoft.com/office/spreadsheetml/2009/9/main" objectType="CheckBox" fmlaLink="$G$132" lockText="1" noThreeD="1"/>
</file>

<file path=xl/ctrlProps/ctrlProp74.xml><?xml version="1.0" encoding="utf-8"?>
<formControlPr xmlns="http://schemas.microsoft.com/office/spreadsheetml/2009/9/main" objectType="CheckBox" fmlaLink="$G$135" lockText="1" noThreeD="1"/>
</file>

<file path=xl/ctrlProps/ctrlProp75.xml><?xml version="1.0" encoding="utf-8"?>
<formControlPr xmlns="http://schemas.microsoft.com/office/spreadsheetml/2009/9/main" objectType="CheckBox" fmlaLink="$G$137" lockText="1" noThreeD="1"/>
</file>

<file path=xl/ctrlProps/ctrlProp76.xml><?xml version="1.0" encoding="utf-8"?>
<formControlPr xmlns="http://schemas.microsoft.com/office/spreadsheetml/2009/9/main" objectType="CheckBox" fmlaLink="$G$138" lockText="1" noThreeD="1"/>
</file>

<file path=xl/ctrlProps/ctrlProp77.xml><?xml version="1.0" encoding="utf-8"?>
<formControlPr xmlns="http://schemas.microsoft.com/office/spreadsheetml/2009/9/main" objectType="CheckBox" fmlaLink="$G$139" lockText="1" noThreeD="1"/>
</file>

<file path=xl/ctrlProps/ctrlProp78.xml><?xml version="1.0" encoding="utf-8"?>
<formControlPr xmlns="http://schemas.microsoft.com/office/spreadsheetml/2009/9/main" objectType="CheckBox" fmlaLink="$G$140" lockText="1" noThreeD="1"/>
</file>

<file path=xl/ctrlProps/ctrlProp79.xml><?xml version="1.0" encoding="utf-8"?>
<formControlPr xmlns="http://schemas.microsoft.com/office/spreadsheetml/2009/9/main" objectType="CheckBox" checked="Checked" fmlaLink="$G$143" lockText="1" noThreeD="1"/>
</file>

<file path=xl/ctrlProps/ctrlProp8.xml><?xml version="1.0" encoding="utf-8"?>
<formControlPr xmlns="http://schemas.microsoft.com/office/spreadsheetml/2009/9/main" objectType="CheckBox" fmlaLink="$G$11" lockText="1" noThreeD="1"/>
</file>

<file path=xl/ctrlProps/ctrlProp80.xml><?xml version="1.0" encoding="utf-8"?>
<formControlPr xmlns="http://schemas.microsoft.com/office/spreadsheetml/2009/9/main" objectType="CheckBox" fmlaLink="$G$148" lockText="1" noThreeD="1"/>
</file>

<file path=xl/ctrlProps/ctrlProp81.xml><?xml version="1.0" encoding="utf-8"?>
<formControlPr xmlns="http://schemas.microsoft.com/office/spreadsheetml/2009/9/main" objectType="CheckBox" checked="Checked" fmlaLink="$G$150" lockText="1" noThreeD="1"/>
</file>

<file path=xl/ctrlProps/ctrlProp82.xml><?xml version="1.0" encoding="utf-8"?>
<formControlPr xmlns="http://schemas.microsoft.com/office/spreadsheetml/2009/9/main" objectType="CheckBox" fmlaLink="$G$63" lockText="1" noThreeD="1"/>
</file>

<file path=xl/ctrlProps/ctrlProp83.xml><?xml version="1.0" encoding="utf-8"?>
<formControlPr xmlns="http://schemas.microsoft.com/office/spreadsheetml/2009/9/main" objectType="CheckBox" fmlaLink="$G$64" lockText="1" noThreeD="1"/>
</file>

<file path=xl/ctrlProps/ctrlProp84.xml><?xml version="1.0" encoding="utf-8"?>
<formControlPr xmlns="http://schemas.microsoft.com/office/spreadsheetml/2009/9/main" objectType="CheckBox" fmlaLink="$G$50" lockText="1" noThreeD="1"/>
</file>

<file path=xl/ctrlProps/ctrlProp85.xml><?xml version="1.0" encoding="utf-8"?>
<formControlPr xmlns="http://schemas.microsoft.com/office/spreadsheetml/2009/9/main" objectType="CheckBox" fmlaLink="$G$51" lockText="1" noThreeD="1"/>
</file>

<file path=xl/ctrlProps/ctrlProp86.xml><?xml version="1.0" encoding="utf-8"?>
<formControlPr xmlns="http://schemas.microsoft.com/office/spreadsheetml/2009/9/main" objectType="CheckBox" checked="Checked" fmlaLink="$I$4" lockText="1" noThreeD="1"/>
</file>

<file path=xl/ctrlProps/ctrlProp87.xml><?xml version="1.0" encoding="utf-8"?>
<formControlPr xmlns="http://schemas.microsoft.com/office/spreadsheetml/2009/9/main" objectType="CheckBox" fmlaLink="$I$5" lockText="1" noThreeD="1"/>
</file>

<file path=xl/ctrlProps/ctrlProp88.xml><?xml version="1.0" encoding="utf-8"?>
<formControlPr xmlns="http://schemas.microsoft.com/office/spreadsheetml/2009/9/main" objectType="CheckBox" fmlaLink="$I$6" lockText="1" noThreeD="1"/>
</file>

<file path=xl/ctrlProps/ctrlProp89.xml><?xml version="1.0" encoding="utf-8"?>
<formControlPr xmlns="http://schemas.microsoft.com/office/spreadsheetml/2009/9/main" objectType="CheckBox" checked="Checked" fmlaLink="$I$7" lockText="1" noThreeD="1"/>
</file>

<file path=xl/ctrlProps/ctrlProp9.xml><?xml version="1.0" encoding="utf-8"?>
<formControlPr xmlns="http://schemas.microsoft.com/office/spreadsheetml/2009/9/main" objectType="CheckBox" checked="Checked" fmlaLink="$G$12" lockText="1" noThreeD="1"/>
</file>

<file path=xl/ctrlProps/ctrlProp90.xml><?xml version="1.0" encoding="utf-8"?>
<formControlPr xmlns="http://schemas.microsoft.com/office/spreadsheetml/2009/9/main" objectType="CheckBox" fmlaLink="$I$8" lockText="1" noThreeD="1"/>
</file>

<file path=xl/ctrlProps/ctrlProp91.xml><?xml version="1.0" encoding="utf-8"?>
<formControlPr xmlns="http://schemas.microsoft.com/office/spreadsheetml/2009/9/main" objectType="CheckBox" fmlaLink="$I$9" lockText="1" noThreeD="1"/>
</file>

<file path=xl/ctrlProps/ctrlProp92.xml><?xml version="1.0" encoding="utf-8"?>
<formControlPr xmlns="http://schemas.microsoft.com/office/spreadsheetml/2009/9/main" objectType="CheckBox" fmlaLink="$I$10" lockText="1" noThreeD="1"/>
</file>

<file path=xl/ctrlProps/ctrlProp93.xml><?xml version="1.0" encoding="utf-8"?>
<formControlPr xmlns="http://schemas.microsoft.com/office/spreadsheetml/2009/9/main" objectType="CheckBox" fmlaLink="$I$11" lockText="1" noThreeD="1"/>
</file>

<file path=xl/ctrlProps/ctrlProp94.xml><?xml version="1.0" encoding="utf-8"?>
<formControlPr xmlns="http://schemas.microsoft.com/office/spreadsheetml/2009/9/main" objectType="CheckBox" fmlaLink="$I$12" lockText="1" noThreeD="1"/>
</file>

<file path=xl/ctrlProps/ctrlProp95.xml><?xml version="1.0" encoding="utf-8"?>
<formControlPr xmlns="http://schemas.microsoft.com/office/spreadsheetml/2009/9/main" objectType="CheckBox" fmlaLink="$I$13" lockText="1" noThreeD="1"/>
</file>

<file path=xl/ctrlProps/ctrlProp96.xml><?xml version="1.0" encoding="utf-8"?>
<formControlPr xmlns="http://schemas.microsoft.com/office/spreadsheetml/2009/9/main" objectType="CheckBox" fmlaLink="$I$14" lockText="1" noThreeD="1"/>
</file>

<file path=xl/ctrlProps/ctrlProp97.xml><?xml version="1.0" encoding="utf-8"?>
<formControlPr xmlns="http://schemas.microsoft.com/office/spreadsheetml/2009/9/main" objectType="CheckBox" fmlaLink="$I$15" lockText="1" noThreeD="1"/>
</file>

<file path=xl/ctrlProps/ctrlProp98.xml><?xml version="1.0" encoding="utf-8"?>
<formControlPr xmlns="http://schemas.microsoft.com/office/spreadsheetml/2009/9/main" objectType="CheckBox" fmlaLink="$I$16" lockText="1" noThreeD="1"/>
</file>

<file path=xl/ctrlProps/ctrlProp99.xml><?xml version="1.0" encoding="utf-8"?>
<formControlPr xmlns="http://schemas.microsoft.com/office/spreadsheetml/2009/9/main" objectType="CheckBox" fmlaLink="$I$1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273050</xdr:colOff>
      <xdr:row>7</xdr:row>
      <xdr:rowOff>88900</xdr:rowOff>
    </xdr:from>
    <xdr:to>
      <xdr:col>14</xdr:col>
      <xdr:colOff>99685</xdr:colOff>
      <xdr:row>12</xdr:row>
      <xdr:rowOff>7351</xdr:rowOff>
    </xdr:to>
    <xdr:pic>
      <xdr:nvPicPr>
        <xdr:cNvPr id="3" name="Picture 2" descr="Logo WWF: la historia y el significado del logotipo, la marca y el símbolo.  | png, vector">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827" r="14626"/>
        <a:stretch/>
      </xdr:blipFill>
      <xdr:spPr bwMode="auto">
        <a:xfrm>
          <a:off x="11391900" y="2940050"/>
          <a:ext cx="1007734" cy="83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8</xdr:row>
      <xdr:rowOff>146050</xdr:rowOff>
    </xdr:from>
    <xdr:to>
      <xdr:col>15</xdr:col>
      <xdr:colOff>654953</xdr:colOff>
      <xdr:row>10</xdr:row>
      <xdr:rowOff>177800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6950" y="3181350"/>
          <a:ext cx="1696354" cy="400050"/>
        </a:xfrm>
        <a:prstGeom prst="rect">
          <a:avLst/>
        </a:prstGeom>
      </xdr:spPr>
    </xdr:pic>
    <xdr:clientData/>
  </xdr:twoCellAnchor>
  <xdr:twoCellAnchor editAs="oneCell">
    <xdr:from>
      <xdr:col>12</xdr:col>
      <xdr:colOff>136985</xdr:colOff>
      <xdr:row>7</xdr:row>
      <xdr:rowOff>82550</xdr:rowOff>
    </xdr:from>
    <xdr:to>
      <xdr:col>13</xdr:col>
      <xdr:colOff>39015</xdr:colOff>
      <xdr:row>12</xdr:row>
      <xdr:rowOff>19050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clrChange>
            <a:clrFrom>
              <a:srgbClr val="1F1F1F"/>
            </a:clrFrom>
            <a:clrTo>
              <a:srgbClr val="1F1F1F">
                <a:alpha val="0"/>
              </a:srgbClr>
            </a:clrTo>
          </a:clrChange>
        </a:blip>
        <a:stretch>
          <a:fillRect/>
        </a:stretch>
      </xdr:blipFill>
      <xdr:spPr>
        <a:xfrm>
          <a:off x="11102191" y="2930230"/>
          <a:ext cx="1252186" cy="852995"/>
        </a:xfrm>
        <a:prstGeom prst="rect">
          <a:avLst/>
        </a:prstGeom>
      </xdr:spPr>
    </xdr:pic>
    <xdr:clientData/>
  </xdr:twoCellAnchor>
  <xdr:twoCellAnchor editAs="oneCell">
    <xdr:from>
      <xdr:col>8</xdr:col>
      <xdr:colOff>343</xdr:colOff>
      <xdr:row>7</xdr:row>
      <xdr:rowOff>171451</xdr:rowOff>
    </xdr:from>
    <xdr:to>
      <xdr:col>11</xdr:col>
      <xdr:colOff>43026</xdr:colOff>
      <xdr:row>10</xdr:row>
      <xdr:rowOff>168453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clrChange>
            <a:clrFrom>
              <a:srgbClr val="1F1F1F"/>
            </a:clrFrom>
            <a:clrTo>
              <a:srgbClr val="1F1F1F">
                <a:alpha val="0"/>
              </a:srgbClr>
            </a:clrTo>
          </a:clrChange>
        </a:blip>
        <a:stretch>
          <a:fillRect/>
        </a:stretch>
      </xdr:blipFill>
      <xdr:spPr>
        <a:xfrm>
          <a:off x="6096343" y="3022601"/>
          <a:ext cx="3873158" cy="549452"/>
        </a:xfrm>
        <a:prstGeom prst="rect">
          <a:avLst/>
        </a:prstGeom>
      </xdr:spPr>
    </xdr:pic>
    <xdr:clientData/>
  </xdr:twoCellAnchor>
  <xdr:twoCellAnchor editAs="oneCell">
    <xdr:from>
      <xdr:col>0</xdr:col>
      <xdr:colOff>584201</xdr:colOff>
      <xdr:row>5</xdr:row>
      <xdr:rowOff>116223</xdr:rowOff>
    </xdr:from>
    <xdr:to>
      <xdr:col>7</xdr:col>
      <xdr:colOff>647701</xdr:colOff>
      <xdr:row>11</xdr:row>
      <xdr:rowOff>38100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584201" y="738523"/>
          <a:ext cx="5397500" cy="2887327"/>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12700</xdr:colOff>
          <xdr:row>3</xdr:row>
          <xdr:rowOff>31750</xdr:rowOff>
        </xdr:from>
        <xdr:to>
          <xdr:col>6</xdr:col>
          <xdr:colOff>406400</xdr:colOff>
          <xdr:row>3</xdr:row>
          <xdr:rowOff>171450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2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xdr:row>
          <xdr:rowOff>31750</xdr:rowOff>
        </xdr:from>
        <xdr:to>
          <xdr:col>6</xdr:col>
          <xdr:colOff>406400</xdr:colOff>
          <xdr:row>4</xdr:row>
          <xdr:rowOff>171450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2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xdr:row>
          <xdr:rowOff>31750</xdr:rowOff>
        </xdr:from>
        <xdr:to>
          <xdr:col>6</xdr:col>
          <xdr:colOff>406400</xdr:colOff>
          <xdr:row>5</xdr:row>
          <xdr:rowOff>171450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xdr:row>
          <xdr:rowOff>88900</xdr:rowOff>
        </xdr:from>
        <xdr:to>
          <xdr:col>6</xdr:col>
          <xdr:colOff>406400</xdr:colOff>
          <xdr:row>6</xdr:row>
          <xdr:rowOff>228600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xdr:row>
          <xdr:rowOff>31750</xdr:rowOff>
        </xdr:from>
        <xdr:to>
          <xdr:col>6</xdr:col>
          <xdr:colOff>406400</xdr:colOff>
          <xdr:row>7</xdr:row>
          <xdr:rowOff>171450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2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xdr:row>
          <xdr:rowOff>114300</xdr:rowOff>
        </xdr:from>
        <xdr:to>
          <xdr:col>6</xdr:col>
          <xdr:colOff>406400</xdr:colOff>
          <xdr:row>8</xdr:row>
          <xdr:rowOff>254000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2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xdr:row>
          <xdr:rowOff>101600</xdr:rowOff>
        </xdr:from>
        <xdr:to>
          <xdr:col>6</xdr:col>
          <xdr:colOff>406400</xdr:colOff>
          <xdr:row>9</xdr:row>
          <xdr:rowOff>241300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2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xdr:row>
          <xdr:rowOff>311150</xdr:rowOff>
        </xdr:from>
        <xdr:to>
          <xdr:col>6</xdr:col>
          <xdr:colOff>406400</xdr:colOff>
          <xdr:row>10</xdr:row>
          <xdr:rowOff>450850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2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11</xdr:row>
          <xdr:rowOff>190500</xdr:rowOff>
        </xdr:from>
        <xdr:to>
          <xdr:col>6</xdr:col>
          <xdr:colOff>406400</xdr:colOff>
          <xdr:row>11</xdr:row>
          <xdr:rowOff>330200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12</xdr:row>
          <xdr:rowOff>165100</xdr:rowOff>
        </xdr:from>
        <xdr:to>
          <xdr:col>6</xdr:col>
          <xdr:colOff>406400</xdr:colOff>
          <xdr:row>12</xdr:row>
          <xdr:rowOff>304800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xdr:row>
          <xdr:rowOff>31750</xdr:rowOff>
        </xdr:from>
        <xdr:to>
          <xdr:col>6</xdr:col>
          <xdr:colOff>406400</xdr:colOff>
          <xdr:row>13</xdr:row>
          <xdr:rowOff>171450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2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xdr:row>
          <xdr:rowOff>31750</xdr:rowOff>
        </xdr:from>
        <xdr:to>
          <xdr:col>6</xdr:col>
          <xdr:colOff>406400</xdr:colOff>
          <xdr:row>14</xdr:row>
          <xdr:rowOff>171450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2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15</xdr:row>
          <xdr:rowOff>31750</xdr:rowOff>
        </xdr:from>
        <xdr:to>
          <xdr:col>6</xdr:col>
          <xdr:colOff>406400</xdr:colOff>
          <xdr:row>15</xdr:row>
          <xdr:rowOff>171450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16</xdr:row>
          <xdr:rowOff>177800</xdr:rowOff>
        </xdr:from>
        <xdr:to>
          <xdr:col>6</xdr:col>
          <xdr:colOff>406400</xdr:colOff>
          <xdr:row>16</xdr:row>
          <xdr:rowOff>317500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17</xdr:row>
          <xdr:rowOff>31750</xdr:rowOff>
        </xdr:from>
        <xdr:to>
          <xdr:col>6</xdr:col>
          <xdr:colOff>406400</xdr:colOff>
          <xdr:row>17</xdr:row>
          <xdr:rowOff>171450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2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18</xdr:row>
          <xdr:rowOff>488950</xdr:rowOff>
        </xdr:from>
        <xdr:to>
          <xdr:col>6</xdr:col>
          <xdr:colOff>406400</xdr:colOff>
          <xdr:row>18</xdr:row>
          <xdr:rowOff>628650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2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20</xdr:row>
          <xdr:rowOff>114300</xdr:rowOff>
        </xdr:from>
        <xdr:to>
          <xdr:col>6</xdr:col>
          <xdr:colOff>406400</xdr:colOff>
          <xdr:row>21</xdr:row>
          <xdr:rowOff>69850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2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22</xdr:row>
          <xdr:rowOff>139700</xdr:rowOff>
        </xdr:from>
        <xdr:to>
          <xdr:col>6</xdr:col>
          <xdr:colOff>406400</xdr:colOff>
          <xdr:row>22</xdr:row>
          <xdr:rowOff>279400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2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23</xdr:row>
          <xdr:rowOff>120650</xdr:rowOff>
        </xdr:from>
        <xdr:to>
          <xdr:col>6</xdr:col>
          <xdr:colOff>406400</xdr:colOff>
          <xdr:row>23</xdr:row>
          <xdr:rowOff>260350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2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25</xdr:row>
          <xdr:rowOff>44450</xdr:rowOff>
        </xdr:from>
        <xdr:to>
          <xdr:col>6</xdr:col>
          <xdr:colOff>406400</xdr:colOff>
          <xdr:row>26</xdr:row>
          <xdr:rowOff>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2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27</xdr:row>
          <xdr:rowOff>95250</xdr:rowOff>
        </xdr:from>
        <xdr:to>
          <xdr:col>6</xdr:col>
          <xdr:colOff>406400</xdr:colOff>
          <xdr:row>28</xdr:row>
          <xdr:rowOff>50800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2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29</xdr:row>
          <xdr:rowOff>177800</xdr:rowOff>
        </xdr:from>
        <xdr:to>
          <xdr:col>6</xdr:col>
          <xdr:colOff>406400</xdr:colOff>
          <xdr:row>29</xdr:row>
          <xdr:rowOff>317500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2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32</xdr:row>
          <xdr:rowOff>133350</xdr:rowOff>
        </xdr:from>
        <xdr:to>
          <xdr:col>6</xdr:col>
          <xdr:colOff>406400</xdr:colOff>
          <xdr:row>33</xdr:row>
          <xdr:rowOff>88900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2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36</xdr:row>
          <xdr:rowOff>114300</xdr:rowOff>
        </xdr:from>
        <xdr:to>
          <xdr:col>6</xdr:col>
          <xdr:colOff>406400</xdr:colOff>
          <xdr:row>37</xdr:row>
          <xdr:rowOff>63500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2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40</xdr:row>
          <xdr:rowOff>95250</xdr:rowOff>
        </xdr:from>
        <xdr:to>
          <xdr:col>6</xdr:col>
          <xdr:colOff>406400</xdr:colOff>
          <xdr:row>41</xdr:row>
          <xdr:rowOff>50800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2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44</xdr:row>
          <xdr:rowOff>0</xdr:rowOff>
        </xdr:from>
        <xdr:to>
          <xdr:col>6</xdr:col>
          <xdr:colOff>406400</xdr:colOff>
          <xdr:row>44</xdr:row>
          <xdr:rowOff>139700</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2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51</xdr:row>
          <xdr:rowOff>146050</xdr:rowOff>
        </xdr:from>
        <xdr:to>
          <xdr:col>6</xdr:col>
          <xdr:colOff>406400</xdr:colOff>
          <xdr:row>52</xdr:row>
          <xdr:rowOff>107950</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2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53</xdr:row>
          <xdr:rowOff>165100</xdr:rowOff>
        </xdr:from>
        <xdr:to>
          <xdr:col>6</xdr:col>
          <xdr:colOff>406400</xdr:colOff>
          <xdr:row>54</xdr:row>
          <xdr:rowOff>114300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2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56</xdr:row>
          <xdr:rowOff>171450</xdr:rowOff>
        </xdr:from>
        <xdr:to>
          <xdr:col>6</xdr:col>
          <xdr:colOff>406400</xdr:colOff>
          <xdr:row>57</xdr:row>
          <xdr:rowOff>120650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2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64</xdr:row>
          <xdr:rowOff>177800</xdr:rowOff>
        </xdr:from>
        <xdr:to>
          <xdr:col>6</xdr:col>
          <xdr:colOff>406400</xdr:colOff>
          <xdr:row>65</xdr:row>
          <xdr:rowOff>133350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2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60</xdr:row>
          <xdr:rowOff>0</xdr:rowOff>
        </xdr:from>
        <xdr:to>
          <xdr:col>6</xdr:col>
          <xdr:colOff>406400</xdr:colOff>
          <xdr:row>60</xdr:row>
          <xdr:rowOff>139700</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2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68</xdr:row>
          <xdr:rowOff>19050</xdr:rowOff>
        </xdr:from>
        <xdr:to>
          <xdr:col>6</xdr:col>
          <xdr:colOff>406400</xdr:colOff>
          <xdr:row>68</xdr:row>
          <xdr:rowOff>165100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2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38100</xdr:rowOff>
        </xdr:from>
        <xdr:to>
          <xdr:col>6</xdr:col>
          <xdr:colOff>412750</xdr:colOff>
          <xdr:row>71</xdr:row>
          <xdr:rowOff>177800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2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74</xdr:row>
          <xdr:rowOff>31750</xdr:rowOff>
        </xdr:from>
        <xdr:to>
          <xdr:col>6</xdr:col>
          <xdr:colOff>406400</xdr:colOff>
          <xdr:row>74</xdr:row>
          <xdr:rowOff>171450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2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75</xdr:row>
          <xdr:rowOff>120650</xdr:rowOff>
        </xdr:from>
        <xdr:to>
          <xdr:col>6</xdr:col>
          <xdr:colOff>406400</xdr:colOff>
          <xdr:row>75</xdr:row>
          <xdr:rowOff>260350</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2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76</xdr:row>
          <xdr:rowOff>31750</xdr:rowOff>
        </xdr:from>
        <xdr:to>
          <xdr:col>6</xdr:col>
          <xdr:colOff>406400</xdr:colOff>
          <xdr:row>76</xdr:row>
          <xdr:rowOff>171450</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2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77</xdr:row>
          <xdr:rowOff>31750</xdr:rowOff>
        </xdr:from>
        <xdr:to>
          <xdr:col>6</xdr:col>
          <xdr:colOff>406400</xdr:colOff>
          <xdr:row>77</xdr:row>
          <xdr:rowOff>171450</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2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78</xdr:row>
          <xdr:rowOff>120650</xdr:rowOff>
        </xdr:from>
        <xdr:to>
          <xdr:col>6</xdr:col>
          <xdr:colOff>406400</xdr:colOff>
          <xdr:row>78</xdr:row>
          <xdr:rowOff>260350</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2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79</xdr:row>
          <xdr:rowOff>19050</xdr:rowOff>
        </xdr:from>
        <xdr:to>
          <xdr:col>6</xdr:col>
          <xdr:colOff>406400</xdr:colOff>
          <xdr:row>79</xdr:row>
          <xdr:rowOff>158750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2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80</xdr:row>
          <xdr:rowOff>31750</xdr:rowOff>
        </xdr:from>
        <xdr:to>
          <xdr:col>6</xdr:col>
          <xdr:colOff>406400</xdr:colOff>
          <xdr:row>80</xdr:row>
          <xdr:rowOff>171450</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2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81</xdr:row>
          <xdr:rowOff>107950</xdr:rowOff>
        </xdr:from>
        <xdr:to>
          <xdr:col>6</xdr:col>
          <xdr:colOff>406400</xdr:colOff>
          <xdr:row>82</xdr:row>
          <xdr:rowOff>63500</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2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83</xdr:row>
          <xdr:rowOff>31750</xdr:rowOff>
        </xdr:from>
        <xdr:to>
          <xdr:col>6</xdr:col>
          <xdr:colOff>406400</xdr:colOff>
          <xdr:row>83</xdr:row>
          <xdr:rowOff>171450</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2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84</xdr:row>
          <xdr:rowOff>114300</xdr:rowOff>
        </xdr:from>
        <xdr:to>
          <xdr:col>6</xdr:col>
          <xdr:colOff>406400</xdr:colOff>
          <xdr:row>84</xdr:row>
          <xdr:rowOff>254000</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2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85</xdr:row>
          <xdr:rowOff>31750</xdr:rowOff>
        </xdr:from>
        <xdr:to>
          <xdr:col>6</xdr:col>
          <xdr:colOff>406400</xdr:colOff>
          <xdr:row>85</xdr:row>
          <xdr:rowOff>171450</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2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86</xdr:row>
          <xdr:rowOff>88900</xdr:rowOff>
        </xdr:from>
        <xdr:to>
          <xdr:col>6</xdr:col>
          <xdr:colOff>406400</xdr:colOff>
          <xdr:row>86</xdr:row>
          <xdr:rowOff>228600</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2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87</xdr:row>
          <xdr:rowOff>31750</xdr:rowOff>
        </xdr:from>
        <xdr:to>
          <xdr:col>6</xdr:col>
          <xdr:colOff>406400</xdr:colOff>
          <xdr:row>87</xdr:row>
          <xdr:rowOff>171450</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2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88</xdr:row>
          <xdr:rowOff>31750</xdr:rowOff>
        </xdr:from>
        <xdr:to>
          <xdr:col>6</xdr:col>
          <xdr:colOff>406400</xdr:colOff>
          <xdr:row>88</xdr:row>
          <xdr:rowOff>171450</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2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89</xdr:row>
          <xdr:rowOff>120650</xdr:rowOff>
        </xdr:from>
        <xdr:to>
          <xdr:col>6</xdr:col>
          <xdr:colOff>406400</xdr:colOff>
          <xdr:row>89</xdr:row>
          <xdr:rowOff>260350</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2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90</xdr:row>
          <xdr:rowOff>31750</xdr:rowOff>
        </xdr:from>
        <xdr:to>
          <xdr:col>6</xdr:col>
          <xdr:colOff>406400</xdr:colOff>
          <xdr:row>90</xdr:row>
          <xdr:rowOff>171450</xdr:rowOff>
        </xdr:to>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2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91</xdr:row>
          <xdr:rowOff>31750</xdr:rowOff>
        </xdr:from>
        <xdr:to>
          <xdr:col>6</xdr:col>
          <xdr:colOff>406400</xdr:colOff>
          <xdr:row>91</xdr:row>
          <xdr:rowOff>171450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2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92</xdr:row>
          <xdr:rowOff>31750</xdr:rowOff>
        </xdr:from>
        <xdr:to>
          <xdr:col>6</xdr:col>
          <xdr:colOff>406400</xdr:colOff>
          <xdr:row>92</xdr:row>
          <xdr:rowOff>171450</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2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93</xdr:row>
          <xdr:rowOff>31750</xdr:rowOff>
        </xdr:from>
        <xdr:to>
          <xdr:col>6</xdr:col>
          <xdr:colOff>406400</xdr:colOff>
          <xdr:row>93</xdr:row>
          <xdr:rowOff>171450</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2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94</xdr:row>
          <xdr:rowOff>114300</xdr:rowOff>
        </xdr:from>
        <xdr:to>
          <xdr:col>6</xdr:col>
          <xdr:colOff>406400</xdr:colOff>
          <xdr:row>94</xdr:row>
          <xdr:rowOff>254000</xdr:rowOff>
        </xdr:to>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200-00004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95</xdr:row>
          <xdr:rowOff>31750</xdr:rowOff>
        </xdr:from>
        <xdr:to>
          <xdr:col>6</xdr:col>
          <xdr:colOff>406400</xdr:colOff>
          <xdr:row>95</xdr:row>
          <xdr:rowOff>171450</xdr:rowOff>
        </xdr:to>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200-00004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96</xdr:row>
          <xdr:rowOff>31750</xdr:rowOff>
        </xdr:from>
        <xdr:to>
          <xdr:col>6</xdr:col>
          <xdr:colOff>406400</xdr:colOff>
          <xdr:row>96</xdr:row>
          <xdr:rowOff>171450</xdr:rowOff>
        </xdr:to>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200-00004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98</xdr:row>
          <xdr:rowOff>6350</xdr:rowOff>
        </xdr:from>
        <xdr:to>
          <xdr:col>6</xdr:col>
          <xdr:colOff>406400</xdr:colOff>
          <xdr:row>98</xdr:row>
          <xdr:rowOff>146050</xdr:rowOff>
        </xdr:to>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200-00004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100</xdr:row>
          <xdr:rowOff>222250</xdr:rowOff>
        </xdr:from>
        <xdr:to>
          <xdr:col>6</xdr:col>
          <xdr:colOff>406400</xdr:colOff>
          <xdr:row>100</xdr:row>
          <xdr:rowOff>361950</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2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101</xdr:row>
          <xdr:rowOff>88900</xdr:rowOff>
        </xdr:from>
        <xdr:to>
          <xdr:col>6</xdr:col>
          <xdr:colOff>406400</xdr:colOff>
          <xdr:row>101</xdr:row>
          <xdr:rowOff>228600</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2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102</xdr:row>
          <xdr:rowOff>31750</xdr:rowOff>
        </xdr:from>
        <xdr:to>
          <xdr:col>6</xdr:col>
          <xdr:colOff>406400</xdr:colOff>
          <xdr:row>102</xdr:row>
          <xdr:rowOff>171450</xdr:rowOff>
        </xdr:to>
        <xdr:sp macro="" textlink="">
          <xdr:nvSpPr>
            <xdr:cNvPr id="13393" name="Check Box 81" hidden="1">
              <a:extLst>
                <a:ext uri="{63B3BB69-23CF-44E3-9099-C40C66FF867C}">
                  <a14:compatExt spid="_x0000_s13393"/>
                </a:ext>
                <a:ext uri="{FF2B5EF4-FFF2-40B4-BE49-F238E27FC236}">
                  <a16:creationId xmlns:a16="http://schemas.microsoft.com/office/drawing/2014/main" id="{00000000-0008-0000-0200-00005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103</xdr:row>
          <xdr:rowOff>31750</xdr:rowOff>
        </xdr:from>
        <xdr:to>
          <xdr:col>6</xdr:col>
          <xdr:colOff>406400</xdr:colOff>
          <xdr:row>103</xdr:row>
          <xdr:rowOff>171450</xdr:rowOff>
        </xdr:to>
        <xdr:sp macro="" textlink="">
          <xdr:nvSpPr>
            <xdr:cNvPr id="13394" name="Check Box 82" hidden="1">
              <a:extLst>
                <a:ext uri="{63B3BB69-23CF-44E3-9099-C40C66FF867C}">
                  <a14:compatExt spid="_x0000_s13394"/>
                </a:ext>
                <a:ext uri="{FF2B5EF4-FFF2-40B4-BE49-F238E27FC236}">
                  <a16:creationId xmlns:a16="http://schemas.microsoft.com/office/drawing/2014/main" id="{00000000-0008-0000-0200-00005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104</xdr:row>
          <xdr:rowOff>31750</xdr:rowOff>
        </xdr:from>
        <xdr:to>
          <xdr:col>6</xdr:col>
          <xdr:colOff>406400</xdr:colOff>
          <xdr:row>104</xdr:row>
          <xdr:rowOff>171450</xdr:rowOff>
        </xdr:to>
        <xdr:sp macro="" textlink="">
          <xdr:nvSpPr>
            <xdr:cNvPr id="13395" name="Check Box 83" hidden="1">
              <a:extLst>
                <a:ext uri="{63B3BB69-23CF-44E3-9099-C40C66FF867C}">
                  <a14:compatExt spid="_x0000_s13395"/>
                </a:ext>
                <a:ext uri="{FF2B5EF4-FFF2-40B4-BE49-F238E27FC236}">
                  <a16:creationId xmlns:a16="http://schemas.microsoft.com/office/drawing/2014/main" id="{00000000-0008-0000-0200-00005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105</xdr:row>
          <xdr:rowOff>127000</xdr:rowOff>
        </xdr:from>
        <xdr:to>
          <xdr:col>6</xdr:col>
          <xdr:colOff>412750</xdr:colOff>
          <xdr:row>106</xdr:row>
          <xdr:rowOff>76200</xdr:rowOff>
        </xdr:to>
        <xdr:sp macro="" textlink="">
          <xdr:nvSpPr>
            <xdr:cNvPr id="13396" name="Check Box 84" hidden="1">
              <a:extLst>
                <a:ext uri="{63B3BB69-23CF-44E3-9099-C40C66FF867C}">
                  <a14:compatExt spid="_x0000_s13396"/>
                </a:ext>
                <a:ext uri="{FF2B5EF4-FFF2-40B4-BE49-F238E27FC236}">
                  <a16:creationId xmlns:a16="http://schemas.microsoft.com/office/drawing/2014/main" id="{00000000-0008-0000-0200-00005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107</xdr:row>
          <xdr:rowOff>12700</xdr:rowOff>
        </xdr:from>
        <xdr:to>
          <xdr:col>6</xdr:col>
          <xdr:colOff>406400</xdr:colOff>
          <xdr:row>107</xdr:row>
          <xdr:rowOff>152400</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2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108</xdr:row>
          <xdr:rowOff>361950</xdr:rowOff>
        </xdr:from>
        <xdr:to>
          <xdr:col>6</xdr:col>
          <xdr:colOff>406400</xdr:colOff>
          <xdr:row>109</xdr:row>
          <xdr:rowOff>133350</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2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111</xdr:row>
          <xdr:rowOff>190500</xdr:rowOff>
        </xdr:from>
        <xdr:to>
          <xdr:col>6</xdr:col>
          <xdr:colOff>406400</xdr:colOff>
          <xdr:row>111</xdr:row>
          <xdr:rowOff>330200</xdr:rowOff>
        </xdr:to>
        <xdr:sp macro="" textlink="">
          <xdr:nvSpPr>
            <xdr:cNvPr id="13399" name="Check Box 87" hidden="1">
              <a:extLst>
                <a:ext uri="{63B3BB69-23CF-44E3-9099-C40C66FF867C}">
                  <a14:compatExt spid="_x0000_s13399"/>
                </a:ext>
                <a:ext uri="{FF2B5EF4-FFF2-40B4-BE49-F238E27FC236}">
                  <a16:creationId xmlns:a16="http://schemas.microsoft.com/office/drawing/2014/main" id="{00000000-0008-0000-0200-00005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113</xdr:row>
          <xdr:rowOff>139700</xdr:rowOff>
        </xdr:from>
        <xdr:to>
          <xdr:col>6</xdr:col>
          <xdr:colOff>406400</xdr:colOff>
          <xdr:row>114</xdr:row>
          <xdr:rowOff>88900</xdr:rowOff>
        </xdr:to>
        <xdr:sp macro="" textlink="">
          <xdr:nvSpPr>
            <xdr:cNvPr id="13400" name="Check Box 88" hidden="1">
              <a:extLst>
                <a:ext uri="{63B3BB69-23CF-44E3-9099-C40C66FF867C}">
                  <a14:compatExt spid="_x0000_s13400"/>
                </a:ext>
                <a:ext uri="{FF2B5EF4-FFF2-40B4-BE49-F238E27FC236}">
                  <a16:creationId xmlns:a16="http://schemas.microsoft.com/office/drawing/2014/main" id="{00000000-0008-0000-0200-00005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115</xdr:row>
          <xdr:rowOff>127000</xdr:rowOff>
        </xdr:from>
        <xdr:to>
          <xdr:col>6</xdr:col>
          <xdr:colOff>412750</xdr:colOff>
          <xdr:row>116</xdr:row>
          <xdr:rowOff>76200</xdr:rowOff>
        </xdr:to>
        <xdr:sp macro="" textlink="">
          <xdr:nvSpPr>
            <xdr:cNvPr id="13401" name="Check Box 89" hidden="1">
              <a:extLst>
                <a:ext uri="{63B3BB69-23CF-44E3-9099-C40C66FF867C}">
                  <a14:compatExt spid="_x0000_s13401"/>
                </a:ext>
                <a:ext uri="{FF2B5EF4-FFF2-40B4-BE49-F238E27FC236}">
                  <a16:creationId xmlns:a16="http://schemas.microsoft.com/office/drawing/2014/main" id="{00000000-0008-0000-0200-00005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119</xdr:row>
          <xdr:rowOff>120650</xdr:rowOff>
        </xdr:from>
        <xdr:to>
          <xdr:col>6</xdr:col>
          <xdr:colOff>406400</xdr:colOff>
          <xdr:row>120</xdr:row>
          <xdr:rowOff>76200</xdr:rowOff>
        </xdr:to>
        <xdr:sp macro="" textlink="">
          <xdr:nvSpPr>
            <xdr:cNvPr id="13402" name="Check Box 90" hidden="1">
              <a:extLst>
                <a:ext uri="{63B3BB69-23CF-44E3-9099-C40C66FF867C}">
                  <a14:compatExt spid="_x0000_s13402"/>
                </a:ext>
                <a:ext uri="{FF2B5EF4-FFF2-40B4-BE49-F238E27FC236}">
                  <a16:creationId xmlns:a16="http://schemas.microsoft.com/office/drawing/2014/main" id="{00000000-0008-0000-0200-00005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122</xdr:row>
          <xdr:rowOff>133350</xdr:rowOff>
        </xdr:from>
        <xdr:to>
          <xdr:col>6</xdr:col>
          <xdr:colOff>406400</xdr:colOff>
          <xdr:row>123</xdr:row>
          <xdr:rowOff>88900</xdr:rowOff>
        </xdr:to>
        <xdr:sp macro="" textlink="">
          <xdr:nvSpPr>
            <xdr:cNvPr id="13403" name="Check Box 91" hidden="1">
              <a:extLst>
                <a:ext uri="{63B3BB69-23CF-44E3-9099-C40C66FF867C}">
                  <a14:compatExt spid="_x0000_s13403"/>
                </a:ext>
                <a:ext uri="{FF2B5EF4-FFF2-40B4-BE49-F238E27FC236}">
                  <a16:creationId xmlns:a16="http://schemas.microsoft.com/office/drawing/2014/main" id="{00000000-0008-0000-0200-00005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124</xdr:row>
          <xdr:rowOff>95250</xdr:rowOff>
        </xdr:from>
        <xdr:to>
          <xdr:col>6</xdr:col>
          <xdr:colOff>406400</xdr:colOff>
          <xdr:row>125</xdr:row>
          <xdr:rowOff>0</xdr:rowOff>
        </xdr:to>
        <xdr:sp macro="" textlink="">
          <xdr:nvSpPr>
            <xdr:cNvPr id="13404" name="Check Box 92" hidden="1">
              <a:extLst>
                <a:ext uri="{63B3BB69-23CF-44E3-9099-C40C66FF867C}">
                  <a14:compatExt spid="_x0000_s13404"/>
                </a:ext>
                <a:ext uri="{FF2B5EF4-FFF2-40B4-BE49-F238E27FC236}">
                  <a16:creationId xmlns:a16="http://schemas.microsoft.com/office/drawing/2014/main" id="{00000000-0008-0000-0200-00005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125</xdr:row>
          <xdr:rowOff>139700</xdr:rowOff>
        </xdr:from>
        <xdr:to>
          <xdr:col>6</xdr:col>
          <xdr:colOff>406400</xdr:colOff>
          <xdr:row>126</xdr:row>
          <xdr:rowOff>95250</xdr:rowOff>
        </xdr:to>
        <xdr:sp macro="" textlink="">
          <xdr:nvSpPr>
            <xdr:cNvPr id="13405" name="Check Box 93" hidden="1">
              <a:extLst>
                <a:ext uri="{63B3BB69-23CF-44E3-9099-C40C66FF867C}">
                  <a14:compatExt spid="_x0000_s13405"/>
                </a:ext>
                <a:ext uri="{FF2B5EF4-FFF2-40B4-BE49-F238E27FC236}">
                  <a16:creationId xmlns:a16="http://schemas.microsoft.com/office/drawing/2014/main" id="{00000000-0008-0000-0200-00005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128</xdr:row>
          <xdr:rowOff>57150</xdr:rowOff>
        </xdr:from>
        <xdr:to>
          <xdr:col>6</xdr:col>
          <xdr:colOff>406400</xdr:colOff>
          <xdr:row>129</xdr:row>
          <xdr:rowOff>12700</xdr:rowOff>
        </xdr:to>
        <xdr:sp macro="" textlink="">
          <xdr:nvSpPr>
            <xdr:cNvPr id="13406" name="Check Box 94" hidden="1">
              <a:extLst>
                <a:ext uri="{63B3BB69-23CF-44E3-9099-C40C66FF867C}">
                  <a14:compatExt spid="_x0000_s13406"/>
                </a:ext>
                <a:ext uri="{FF2B5EF4-FFF2-40B4-BE49-F238E27FC236}">
                  <a16:creationId xmlns:a16="http://schemas.microsoft.com/office/drawing/2014/main" id="{00000000-0008-0000-0200-00005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132</xdr:row>
          <xdr:rowOff>12700</xdr:rowOff>
        </xdr:from>
        <xdr:to>
          <xdr:col>6</xdr:col>
          <xdr:colOff>406400</xdr:colOff>
          <xdr:row>132</xdr:row>
          <xdr:rowOff>152400</xdr:rowOff>
        </xdr:to>
        <xdr:sp macro="" textlink="">
          <xdr:nvSpPr>
            <xdr:cNvPr id="13407" name="Check Box 95" hidden="1">
              <a:extLst>
                <a:ext uri="{63B3BB69-23CF-44E3-9099-C40C66FF867C}">
                  <a14:compatExt spid="_x0000_s13407"/>
                </a:ext>
                <a:ext uri="{FF2B5EF4-FFF2-40B4-BE49-F238E27FC236}">
                  <a16:creationId xmlns:a16="http://schemas.microsoft.com/office/drawing/2014/main" id="{00000000-0008-0000-0200-00005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134</xdr:row>
          <xdr:rowOff>330200</xdr:rowOff>
        </xdr:from>
        <xdr:to>
          <xdr:col>6</xdr:col>
          <xdr:colOff>406400</xdr:colOff>
          <xdr:row>135</xdr:row>
          <xdr:rowOff>139700</xdr:rowOff>
        </xdr:to>
        <xdr:sp macro="" textlink="">
          <xdr:nvSpPr>
            <xdr:cNvPr id="13408" name="Check Box 96" hidden="1">
              <a:extLst>
                <a:ext uri="{63B3BB69-23CF-44E3-9099-C40C66FF867C}">
                  <a14:compatExt spid="_x0000_s13408"/>
                </a:ext>
                <a:ext uri="{FF2B5EF4-FFF2-40B4-BE49-F238E27FC236}">
                  <a16:creationId xmlns:a16="http://schemas.microsoft.com/office/drawing/2014/main" id="{00000000-0008-0000-0200-00006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136</xdr:row>
          <xdr:rowOff>133350</xdr:rowOff>
        </xdr:from>
        <xdr:to>
          <xdr:col>6</xdr:col>
          <xdr:colOff>406400</xdr:colOff>
          <xdr:row>136</xdr:row>
          <xdr:rowOff>273050</xdr:rowOff>
        </xdr:to>
        <xdr:sp macro="" textlink="">
          <xdr:nvSpPr>
            <xdr:cNvPr id="13409" name="Check Box 97" hidden="1">
              <a:extLst>
                <a:ext uri="{63B3BB69-23CF-44E3-9099-C40C66FF867C}">
                  <a14:compatExt spid="_x0000_s13409"/>
                </a:ext>
                <a:ext uri="{FF2B5EF4-FFF2-40B4-BE49-F238E27FC236}">
                  <a16:creationId xmlns:a16="http://schemas.microsoft.com/office/drawing/2014/main" id="{00000000-0008-0000-0200-00006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137</xdr:row>
          <xdr:rowOff>19050</xdr:rowOff>
        </xdr:from>
        <xdr:to>
          <xdr:col>6</xdr:col>
          <xdr:colOff>406400</xdr:colOff>
          <xdr:row>137</xdr:row>
          <xdr:rowOff>158750</xdr:rowOff>
        </xdr:to>
        <xdr:sp macro="" textlink="">
          <xdr:nvSpPr>
            <xdr:cNvPr id="13410" name="Check Box 98" hidden="1">
              <a:extLst>
                <a:ext uri="{63B3BB69-23CF-44E3-9099-C40C66FF867C}">
                  <a14:compatExt spid="_x0000_s13410"/>
                </a:ext>
                <a:ext uri="{FF2B5EF4-FFF2-40B4-BE49-F238E27FC236}">
                  <a16:creationId xmlns:a16="http://schemas.microsoft.com/office/drawing/2014/main" id="{00000000-0008-0000-0200-00006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138</xdr:row>
          <xdr:rowOff>171450</xdr:rowOff>
        </xdr:from>
        <xdr:to>
          <xdr:col>6</xdr:col>
          <xdr:colOff>406400</xdr:colOff>
          <xdr:row>139</xdr:row>
          <xdr:rowOff>0</xdr:rowOff>
        </xdr:to>
        <xdr:sp macro="" textlink="">
          <xdr:nvSpPr>
            <xdr:cNvPr id="13412" name="Check Box 100" hidden="1">
              <a:extLst>
                <a:ext uri="{63B3BB69-23CF-44E3-9099-C40C66FF867C}">
                  <a14:compatExt spid="_x0000_s13412"/>
                </a:ext>
                <a:ext uri="{FF2B5EF4-FFF2-40B4-BE49-F238E27FC236}">
                  <a16:creationId xmlns:a16="http://schemas.microsoft.com/office/drawing/2014/main" id="{00000000-0008-0000-0200-00006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140</xdr:row>
          <xdr:rowOff>120650</xdr:rowOff>
        </xdr:from>
        <xdr:to>
          <xdr:col>6</xdr:col>
          <xdr:colOff>406400</xdr:colOff>
          <xdr:row>141</xdr:row>
          <xdr:rowOff>69850</xdr:rowOff>
        </xdr:to>
        <xdr:sp macro="" textlink="">
          <xdr:nvSpPr>
            <xdr:cNvPr id="13413" name="Check Box 101" hidden="1">
              <a:extLst>
                <a:ext uri="{63B3BB69-23CF-44E3-9099-C40C66FF867C}">
                  <a14:compatExt spid="_x0000_s13413"/>
                </a:ext>
                <a:ext uri="{FF2B5EF4-FFF2-40B4-BE49-F238E27FC236}">
                  <a16:creationId xmlns:a16="http://schemas.microsoft.com/office/drawing/2014/main" id="{00000000-0008-0000-0200-00006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144</xdr:row>
          <xdr:rowOff>12700</xdr:rowOff>
        </xdr:from>
        <xdr:to>
          <xdr:col>6</xdr:col>
          <xdr:colOff>406400</xdr:colOff>
          <xdr:row>144</xdr:row>
          <xdr:rowOff>152400</xdr:rowOff>
        </xdr:to>
        <xdr:sp macro="" textlink="">
          <xdr:nvSpPr>
            <xdr:cNvPr id="13415" name="Check Box 103" hidden="1">
              <a:extLst>
                <a:ext uri="{63B3BB69-23CF-44E3-9099-C40C66FF867C}">
                  <a14:compatExt spid="_x0000_s13415"/>
                </a:ext>
                <a:ext uri="{FF2B5EF4-FFF2-40B4-BE49-F238E27FC236}">
                  <a16:creationId xmlns:a16="http://schemas.microsoft.com/office/drawing/2014/main" id="{00000000-0008-0000-0200-00006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147</xdr:row>
          <xdr:rowOff>139700</xdr:rowOff>
        </xdr:from>
        <xdr:to>
          <xdr:col>6</xdr:col>
          <xdr:colOff>406400</xdr:colOff>
          <xdr:row>148</xdr:row>
          <xdr:rowOff>82550</xdr:rowOff>
        </xdr:to>
        <xdr:sp macro="" textlink="">
          <xdr:nvSpPr>
            <xdr:cNvPr id="13416" name="Check Box 104" hidden="1">
              <a:extLst>
                <a:ext uri="{63B3BB69-23CF-44E3-9099-C40C66FF867C}">
                  <a14:compatExt spid="_x0000_s13416"/>
                </a:ext>
                <a:ext uri="{FF2B5EF4-FFF2-40B4-BE49-F238E27FC236}">
                  <a16:creationId xmlns:a16="http://schemas.microsoft.com/office/drawing/2014/main" id="{00000000-0008-0000-0200-00006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149</xdr:row>
          <xdr:rowOff>184150</xdr:rowOff>
        </xdr:from>
        <xdr:to>
          <xdr:col>6</xdr:col>
          <xdr:colOff>406400</xdr:colOff>
          <xdr:row>150</xdr:row>
          <xdr:rowOff>139700</xdr:rowOff>
        </xdr:to>
        <xdr:sp macro="" textlink="">
          <xdr:nvSpPr>
            <xdr:cNvPr id="13417" name="Check Box 105" hidden="1">
              <a:extLst>
                <a:ext uri="{63B3BB69-23CF-44E3-9099-C40C66FF867C}">
                  <a14:compatExt spid="_x0000_s13417"/>
                </a:ext>
                <a:ext uri="{FF2B5EF4-FFF2-40B4-BE49-F238E27FC236}">
                  <a16:creationId xmlns:a16="http://schemas.microsoft.com/office/drawing/2014/main" id="{00000000-0008-0000-0200-00006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62</xdr:row>
          <xdr:rowOff>12700</xdr:rowOff>
        </xdr:from>
        <xdr:to>
          <xdr:col>6</xdr:col>
          <xdr:colOff>406400</xdr:colOff>
          <xdr:row>62</xdr:row>
          <xdr:rowOff>165100</xdr:rowOff>
        </xdr:to>
        <xdr:sp macro="" textlink="">
          <xdr:nvSpPr>
            <xdr:cNvPr id="13418" name="Check Box 106" hidden="1">
              <a:extLst>
                <a:ext uri="{63B3BB69-23CF-44E3-9099-C40C66FF867C}">
                  <a14:compatExt spid="_x0000_s13418"/>
                </a:ext>
                <a:ext uri="{FF2B5EF4-FFF2-40B4-BE49-F238E27FC236}">
                  <a16:creationId xmlns:a16="http://schemas.microsoft.com/office/drawing/2014/main" id="{00000000-0008-0000-0200-00006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63</xdr:row>
          <xdr:rowOff>12700</xdr:rowOff>
        </xdr:from>
        <xdr:to>
          <xdr:col>6</xdr:col>
          <xdr:colOff>406400</xdr:colOff>
          <xdr:row>63</xdr:row>
          <xdr:rowOff>165100</xdr:rowOff>
        </xdr:to>
        <xdr:sp macro="" textlink="">
          <xdr:nvSpPr>
            <xdr:cNvPr id="13419" name="Check Box 107" hidden="1">
              <a:extLst>
                <a:ext uri="{63B3BB69-23CF-44E3-9099-C40C66FF867C}">
                  <a14:compatExt spid="_x0000_s13419"/>
                </a:ext>
                <a:ext uri="{FF2B5EF4-FFF2-40B4-BE49-F238E27FC236}">
                  <a16:creationId xmlns:a16="http://schemas.microsoft.com/office/drawing/2014/main" id="{00000000-0008-0000-0200-00006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49</xdr:row>
          <xdr:rowOff>25400</xdr:rowOff>
        </xdr:from>
        <xdr:to>
          <xdr:col>6</xdr:col>
          <xdr:colOff>406400</xdr:colOff>
          <xdr:row>49</xdr:row>
          <xdr:rowOff>165100</xdr:rowOff>
        </xdr:to>
        <xdr:sp macro="" textlink="">
          <xdr:nvSpPr>
            <xdr:cNvPr id="13420" name="Check Box 108" hidden="1">
              <a:extLst>
                <a:ext uri="{63B3BB69-23CF-44E3-9099-C40C66FF867C}">
                  <a14:compatExt spid="_x0000_s13420"/>
                </a:ext>
                <a:ext uri="{FF2B5EF4-FFF2-40B4-BE49-F238E27FC236}">
                  <a16:creationId xmlns:a16="http://schemas.microsoft.com/office/drawing/2014/main" id="{00000000-0008-0000-0200-00006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50</xdr:row>
          <xdr:rowOff>31750</xdr:rowOff>
        </xdr:from>
        <xdr:to>
          <xdr:col>6</xdr:col>
          <xdr:colOff>406400</xdr:colOff>
          <xdr:row>50</xdr:row>
          <xdr:rowOff>171450</xdr:rowOff>
        </xdr:to>
        <xdr:sp macro="" textlink="">
          <xdr:nvSpPr>
            <xdr:cNvPr id="13421" name="Check Box 109" hidden="1">
              <a:extLst>
                <a:ext uri="{63B3BB69-23CF-44E3-9099-C40C66FF867C}">
                  <a14:compatExt spid="_x0000_s13421"/>
                </a:ext>
                <a:ext uri="{FF2B5EF4-FFF2-40B4-BE49-F238E27FC236}">
                  <a16:creationId xmlns:a16="http://schemas.microsoft.com/office/drawing/2014/main" id="{00000000-0008-0000-0200-00006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xdr:row>
          <xdr:rowOff>355600</xdr:rowOff>
        </xdr:from>
        <xdr:to>
          <xdr:col>8</xdr:col>
          <xdr:colOff>431800</xdr:colOff>
          <xdr:row>3</xdr:row>
          <xdr:rowOff>177800</xdr:rowOff>
        </xdr:to>
        <xdr:sp macro="" textlink="">
          <xdr:nvSpPr>
            <xdr:cNvPr id="13422" name="Check Box 110" hidden="1">
              <a:extLst>
                <a:ext uri="{63B3BB69-23CF-44E3-9099-C40C66FF867C}">
                  <a14:compatExt spid="_x0000_s13422"/>
                </a:ext>
                <a:ext uri="{FF2B5EF4-FFF2-40B4-BE49-F238E27FC236}">
                  <a16:creationId xmlns:a16="http://schemas.microsoft.com/office/drawing/2014/main" id="{00000000-0008-0000-0200-00006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4</xdr:row>
          <xdr:rowOff>25400</xdr:rowOff>
        </xdr:from>
        <xdr:to>
          <xdr:col>8</xdr:col>
          <xdr:colOff>406400</xdr:colOff>
          <xdr:row>4</xdr:row>
          <xdr:rowOff>171450</xdr:rowOff>
        </xdr:to>
        <xdr:sp macro="" textlink="">
          <xdr:nvSpPr>
            <xdr:cNvPr id="13423" name="Check Box 111" hidden="1">
              <a:extLst>
                <a:ext uri="{63B3BB69-23CF-44E3-9099-C40C66FF867C}">
                  <a14:compatExt spid="_x0000_s13423"/>
                </a:ext>
                <a:ext uri="{FF2B5EF4-FFF2-40B4-BE49-F238E27FC236}">
                  <a16:creationId xmlns:a16="http://schemas.microsoft.com/office/drawing/2014/main" id="{00000000-0008-0000-0200-00006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xdr:row>
          <xdr:rowOff>38100</xdr:rowOff>
        </xdr:from>
        <xdr:to>
          <xdr:col>8</xdr:col>
          <xdr:colOff>400050</xdr:colOff>
          <xdr:row>5</xdr:row>
          <xdr:rowOff>184150</xdr:rowOff>
        </xdr:to>
        <xdr:sp macro="" textlink="">
          <xdr:nvSpPr>
            <xdr:cNvPr id="13424" name="Check Box 112" hidden="1">
              <a:extLst>
                <a:ext uri="{63B3BB69-23CF-44E3-9099-C40C66FF867C}">
                  <a14:compatExt spid="_x0000_s13424"/>
                </a:ext>
                <a:ext uri="{FF2B5EF4-FFF2-40B4-BE49-F238E27FC236}">
                  <a16:creationId xmlns:a16="http://schemas.microsoft.com/office/drawing/2014/main" id="{00000000-0008-0000-0200-00007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xdr:row>
          <xdr:rowOff>101600</xdr:rowOff>
        </xdr:from>
        <xdr:to>
          <xdr:col>8</xdr:col>
          <xdr:colOff>400050</xdr:colOff>
          <xdr:row>6</xdr:row>
          <xdr:rowOff>247650</xdr:rowOff>
        </xdr:to>
        <xdr:sp macro="" textlink="">
          <xdr:nvSpPr>
            <xdr:cNvPr id="13425" name="Check Box 113" hidden="1">
              <a:extLst>
                <a:ext uri="{63B3BB69-23CF-44E3-9099-C40C66FF867C}">
                  <a14:compatExt spid="_x0000_s13425"/>
                </a:ext>
                <a:ext uri="{FF2B5EF4-FFF2-40B4-BE49-F238E27FC236}">
                  <a16:creationId xmlns:a16="http://schemas.microsoft.com/office/drawing/2014/main" id="{00000000-0008-0000-0200-00007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xdr:row>
          <xdr:rowOff>12700</xdr:rowOff>
        </xdr:from>
        <xdr:to>
          <xdr:col>8</xdr:col>
          <xdr:colOff>400050</xdr:colOff>
          <xdr:row>7</xdr:row>
          <xdr:rowOff>158750</xdr:rowOff>
        </xdr:to>
        <xdr:sp macro="" textlink="">
          <xdr:nvSpPr>
            <xdr:cNvPr id="13426" name="Check Box 114" hidden="1">
              <a:extLst>
                <a:ext uri="{63B3BB69-23CF-44E3-9099-C40C66FF867C}">
                  <a14:compatExt spid="_x0000_s13426"/>
                </a:ext>
                <a:ext uri="{FF2B5EF4-FFF2-40B4-BE49-F238E27FC236}">
                  <a16:creationId xmlns:a16="http://schemas.microsoft.com/office/drawing/2014/main" id="{00000000-0008-0000-0200-00007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xdr:row>
          <xdr:rowOff>133350</xdr:rowOff>
        </xdr:from>
        <xdr:to>
          <xdr:col>8</xdr:col>
          <xdr:colOff>400050</xdr:colOff>
          <xdr:row>8</xdr:row>
          <xdr:rowOff>279400</xdr:rowOff>
        </xdr:to>
        <xdr:sp macro="" textlink="">
          <xdr:nvSpPr>
            <xdr:cNvPr id="13427" name="Check Box 115" hidden="1">
              <a:extLst>
                <a:ext uri="{63B3BB69-23CF-44E3-9099-C40C66FF867C}">
                  <a14:compatExt spid="_x0000_s13427"/>
                </a:ext>
                <a:ext uri="{FF2B5EF4-FFF2-40B4-BE49-F238E27FC236}">
                  <a16:creationId xmlns:a16="http://schemas.microsoft.com/office/drawing/2014/main" id="{00000000-0008-0000-0200-00007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9</xdr:row>
          <xdr:rowOff>95250</xdr:rowOff>
        </xdr:from>
        <xdr:to>
          <xdr:col>8</xdr:col>
          <xdr:colOff>400050</xdr:colOff>
          <xdr:row>9</xdr:row>
          <xdr:rowOff>241300</xdr:rowOff>
        </xdr:to>
        <xdr:sp macro="" textlink="">
          <xdr:nvSpPr>
            <xdr:cNvPr id="13428" name="Check Box 116" hidden="1">
              <a:extLst>
                <a:ext uri="{63B3BB69-23CF-44E3-9099-C40C66FF867C}">
                  <a14:compatExt spid="_x0000_s13428"/>
                </a:ext>
                <a:ext uri="{FF2B5EF4-FFF2-40B4-BE49-F238E27FC236}">
                  <a16:creationId xmlns:a16="http://schemas.microsoft.com/office/drawing/2014/main" id="{00000000-0008-0000-0200-00007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10</xdr:row>
          <xdr:rowOff>260350</xdr:rowOff>
        </xdr:from>
        <xdr:to>
          <xdr:col>8</xdr:col>
          <xdr:colOff>400050</xdr:colOff>
          <xdr:row>10</xdr:row>
          <xdr:rowOff>406400</xdr:rowOff>
        </xdr:to>
        <xdr:sp macro="" textlink="">
          <xdr:nvSpPr>
            <xdr:cNvPr id="13429" name="Check Box 117" hidden="1">
              <a:extLst>
                <a:ext uri="{63B3BB69-23CF-44E3-9099-C40C66FF867C}">
                  <a14:compatExt spid="_x0000_s13429"/>
                </a:ext>
                <a:ext uri="{FF2B5EF4-FFF2-40B4-BE49-F238E27FC236}">
                  <a16:creationId xmlns:a16="http://schemas.microsoft.com/office/drawing/2014/main" id="{00000000-0008-0000-0200-00007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11</xdr:row>
          <xdr:rowOff>209550</xdr:rowOff>
        </xdr:from>
        <xdr:to>
          <xdr:col>8</xdr:col>
          <xdr:colOff>400050</xdr:colOff>
          <xdr:row>11</xdr:row>
          <xdr:rowOff>355600</xdr:rowOff>
        </xdr:to>
        <xdr:sp macro="" textlink="">
          <xdr:nvSpPr>
            <xdr:cNvPr id="13430" name="Check Box 118" hidden="1">
              <a:extLst>
                <a:ext uri="{63B3BB69-23CF-44E3-9099-C40C66FF867C}">
                  <a14:compatExt spid="_x0000_s13430"/>
                </a:ext>
                <a:ext uri="{FF2B5EF4-FFF2-40B4-BE49-F238E27FC236}">
                  <a16:creationId xmlns:a16="http://schemas.microsoft.com/office/drawing/2014/main" id="{00000000-0008-0000-0200-00007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xdr:row>
          <xdr:rowOff>209550</xdr:rowOff>
        </xdr:from>
        <xdr:to>
          <xdr:col>8</xdr:col>
          <xdr:colOff>400050</xdr:colOff>
          <xdr:row>12</xdr:row>
          <xdr:rowOff>355600</xdr:rowOff>
        </xdr:to>
        <xdr:sp macro="" textlink="">
          <xdr:nvSpPr>
            <xdr:cNvPr id="13431" name="Check Box 119" hidden="1">
              <a:extLst>
                <a:ext uri="{63B3BB69-23CF-44E3-9099-C40C66FF867C}">
                  <a14:compatExt spid="_x0000_s13431"/>
                </a:ext>
                <a:ext uri="{FF2B5EF4-FFF2-40B4-BE49-F238E27FC236}">
                  <a16:creationId xmlns:a16="http://schemas.microsoft.com/office/drawing/2014/main" id="{00000000-0008-0000-0200-00007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13</xdr:row>
          <xdr:rowOff>38100</xdr:rowOff>
        </xdr:from>
        <xdr:to>
          <xdr:col>8</xdr:col>
          <xdr:colOff>400050</xdr:colOff>
          <xdr:row>13</xdr:row>
          <xdr:rowOff>184150</xdr:rowOff>
        </xdr:to>
        <xdr:sp macro="" textlink="">
          <xdr:nvSpPr>
            <xdr:cNvPr id="13432" name="Check Box 120" hidden="1">
              <a:extLst>
                <a:ext uri="{63B3BB69-23CF-44E3-9099-C40C66FF867C}">
                  <a14:compatExt spid="_x0000_s13432"/>
                </a:ext>
                <a:ext uri="{FF2B5EF4-FFF2-40B4-BE49-F238E27FC236}">
                  <a16:creationId xmlns:a16="http://schemas.microsoft.com/office/drawing/2014/main" id="{00000000-0008-0000-0200-00007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xdr:row>
          <xdr:rowOff>38100</xdr:rowOff>
        </xdr:from>
        <xdr:to>
          <xdr:col>8</xdr:col>
          <xdr:colOff>400050</xdr:colOff>
          <xdr:row>14</xdr:row>
          <xdr:rowOff>184150</xdr:rowOff>
        </xdr:to>
        <xdr:sp macro="" textlink="">
          <xdr:nvSpPr>
            <xdr:cNvPr id="13433" name="Check Box 121" hidden="1">
              <a:extLst>
                <a:ext uri="{63B3BB69-23CF-44E3-9099-C40C66FF867C}">
                  <a14:compatExt spid="_x0000_s13433"/>
                </a:ext>
                <a:ext uri="{FF2B5EF4-FFF2-40B4-BE49-F238E27FC236}">
                  <a16:creationId xmlns:a16="http://schemas.microsoft.com/office/drawing/2014/main" id="{00000000-0008-0000-0200-00007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15</xdr:row>
          <xdr:rowOff>38100</xdr:rowOff>
        </xdr:from>
        <xdr:to>
          <xdr:col>8</xdr:col>
          <xdr:colOff>400050</xdr:colOff>
          <xdr:row>15</xdr:row>
          <xdr:rowOff>184150</xdr:rowOff>
        </xdr:to>
        <xdr:sp macro="" textlink="">
          <xdr:nvSpPr>
            <xdr:cNvPr id="13434" name="Check Box 122" hidden="1">
              <a:extLst>
                <a:ext uri="{63B3BB69-23CF-44E3-9099-C40C66FF867C}">
                  <a14:compatExt spid="_x0000_s13434"/>
                </a:ext>
                <a:ext uri="{FF2B5EF4-FFF2-40B4-BE49-F238E27FC236}">
                  <a16:creationId xmlns:a16="http://schemas.microsoft.com/office/drawing/2014/main" id="{00000000-0008-0000-0200-00007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16</xdr:row>
          <xdr:rowOff>171450</xdr:rowOff>
        </xdr:from>
        <xdr:to>
          <xdr:col>8</xdr:col>
          <xdr:colOff>400050</xdr:colOff>
          <xdr:row>16</xdr:row>
          <xdr:rowOff>317500</xdr:rowOff>
        </xdr:to>
        <xdr:sp macro="" textlink="">
          <xdr:nvSpPr>
            <xdr:cNvPr id="13435" name="Check Box 123" hidden="1">
              <a:extLst>
                <a:ext uri="{63B3BB69-23CF-44E3-9099-C40C66FF867C}">
                  <a14:compatExt spid="_x0000_s13435"/>
                </a:ext>
                <a:ext uri="{FF2B5EF4-FFF2-40B4-BE49-F238E27FC236}">
                  <a16:creationId xmlns:a16="http://schemas.microsoft.com/office/drawing/2014/main" id="{00000000-0008-0000-0200-00007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17</xdr:row>
          <xdr:rowOff>25400</xdr:rowOff>
        </xdr:from>
        <xdr:to>
          <xdr:col>8</xdr:col>
          <xdr:colOff>393700</xdr:colOff>
          <xdr:row>17</xdr:row>
          <xdr:rowOff>171450</xdr:rowOff>
        </xdr:to>
        <xdr:sp macro="" textlink="">
          <xdr:nvSpPr>
            <xdr:cNvPr id="13436" name="Check Box 124" hidden="1">
              <a:extLst>
                <a:ext uri="{63B3BB69-23CF-44E3-9099-C40C66FF867C}">
                  <a14:compatExt spid="_x0000_s13436"/>
                </a:ext>
                <a:ext uri="{FF2B5EF4-FFF2-40B4-BE49-F238E27FC236}">
                  <a16:creationId xmlns:a16="http://schemas.microsoft.com/office/drawing/2014/main" id="{00000000-0008-0000-0200-00007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18</xdr:row>
          <xdr:rowOff>222250</xdr:rowOff>
        </xdr:from>
        <xdr:to>
          <xdr:col>8</xdr:col>
          <xdr:colOff>400050</xdr:colOff>
          <xdr:row>18</xdr:row>
          <xdr:rowOff>368300</xdr:rowOff>
        </xdr:to>
        <xdr:sp macro="" textlink="">
          <xdr:nvSpPr>
            <xdr:cNvPr id="13437" name="Check Box 125" hidden="1">
              <a:extLst>
                <a:ext uri="{63B3BB69-23CF-44E3-9099-C40C66FF867C}">
                  <a14:compatExt spid="_x0000_s13437"/>
                </a:ext>
                <a:ext uri="{FF2B5EF4-FFF2-40B4-BE49-F238E27FC236}">
                  <a16:creationId xmlns:a16="http://schemas.microsoft.com/office/drawing/2014/main" id="{00000000-0008-0000-02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19</xdr:row>
          <xdr:rowOff>133350</xdr:rowOff>
        </xdr:from>
        <xdr:to>
          <xdr:col>8</xdr:col>
          <xdr:colOff>400050</xdr:colOff>
          <xdr:row>19</xdr:row>
          <xdr:rowOff>279400</xdr:rowOff>
        </xdr:to>
        <xdr:sp macro="" textlink="">
          <xdr:nvSpPr>
            <xdr:cNvPr id="13438" name="Check Box 126" hidden="1">
              <a:extLst>
                <a:ext uri="{63B3BB69-23CF-44E3-9099-C40C66FF867C}">
                  <a14:compatExt spid="_x0000_s13438"/>
                </a:ext>
                <a:ext uri="{FF2B5EF4-FFF2-40B4-BE49-F238E27FC236}">
                  <a16:creationId xmlns:a16="http://schemas.microsoft.com/office/drawing/2014/main" id="{00000000-0008-0000-02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20</xdr:row>
          <xdr:rowOff>25400</xdr:rowOff>
        </xdr:from>
        <xdr:to>
          <xdr:col>8</xdr:col>
          <xdr:colOff>400050</xdr:colOff>
          <xdr:row>20</xdr:row>
          <xdr:rowOff>171450</xdr:rowOff>
        </xdr:to>
        <xdr:sp macro="" textlink="">
          <xdr:nvSpPr>
            <xdr:cNvPr id="13439" name="Check Box 127" hidden="1">
              <a:extLst>
                <a:ext uri="{63B3BB69-23CF-44E3-9099-C40C66FF867C}">
                  <a14:compatExt spid="_x0000_s13439"/>
                </a:ext>
                <a:ext uri="{FF2B5EF4-FFF2-40B4-BE49-F238E27FC236}">
                  <a16:creationId xmlns:a16="http://schemas.microsoft.com/office/drawing/2014/main" id="{00000000-0008-0000-0200-00007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21</xdr:row>
          <xdr:rowOff>19050</xdr:rowOff>
        </xdr:from>
        <xdr:to>
          <xdr:col>8</xdr:col>
          <xdr:colOff>400050</xdr:colOff>
          <xdr:row>21</xdr:row>
          <xdr:rowOff>165100</xdr:rowOff>
        </xdr:to>
        <xdr:sp macro="" textlink="">
          <xdr:nvSpPr>
            <xdr:cNvPr id="13440" name="Check Box 128" hidden="1">
              <a:extLst>
                <a:ext uri="{63B3BB69-23CF-44E3-9099-C40C66FF867C}">
                  <a14:compatExt spid="_x0000_s13440"/>
                </a:ext>
                <a:ext uri="{FF2B5EF4-FFF2-40B4-BE49-F238E27FC236}">
                  <a16:creationId xmlns:a16="http://schemas.microsoft.com/office/drawing/2014/main" id="{00000000-0008-0000-02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22</xdr:row>
          <xdr:rowOff>95250</xdr:rowOff>
        </xdr:from>
        <xdr:to>
          <xdr:col>8</xdr:col>
          <xdr:colOff>400050</xdr:colOff>
          <xdr:row>22</xdr:row>
          <xdr:rowOff>241300</xdr:rowOff>
        </xdr:to>
        <xdr:sp macro="" textlink="">
          <xdr:nvSpPr>
            <xdr:cNvPr id="13441" name="Check Box 129" hidden="1">
              <a:extLst>
                <a:ext uri="{63B3BB69-23CF-44E3-9099-C40C66FF867C}">
                  <a14:compatExt spid="_x0000_s13441"/>
                </a:ext>
                <a:ext uri="{FF2B5EF4-FFF2-40B4-BE49-F238E27FC236}">
                  <a16:creationId xmlns:a16="http://schemas.microsoft.com/office/drawing/2014/main" id="{00000000-0008-0000-02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23</xdr:row>
          <xdr:rowOff>101600</xdr:rowOff>
        </xdr:from>
        <xdr:to>
          <xdr:col>8</xdr:col>
          <xdr:colOff>400050</xdr:colOff>
          <xdr:row>23</xdr:row>
          <xdr:rowOff>247650</xdr:rowOff>
        </xdr:to>
        <xdr:sp macro="" textlink="">
          <xdr:nvSpPr>
            <xdr:cNvPr id="13442" name="Check Box 130" hidden="1">
              <a:extLst>
                <a:ext uri="{63B3BB69-23CF-44E3-9099-C40C66FF867C}">
                  <a14:compatExt spid="_x0000_s13442"/>
                </a:ext>
                <a:ext uri="{FF2B5EF4-FFF2-40B4-BE49-F238E27FC236}">
                  <a16:creationId xmlns:a16="http://schemas.microsoft.com/office/drawing/2014/main" id="{00000000-0008-0000-0200-00008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24</xdr:row>
          <xdr:rowOff>38100</xdr:rowOff>
        </xdr:from>
        <xdr:to>
          <xdr:col>8</xdr:col>
          <xdr:colOff>400050</xdr:colOff>
          <xdr:row>24</xdr:row>
          <xdr:rowOff>184150</xdr:rowOff>
        </xdr:to>
        <xdr:sp macro="" textlink="">
          <xdr:nvSpPr>
            <xdr:cNvPr id="13443" name="Check Box 131" hidden="1">
              <a:extLst>
                <a:ext uri="{63B3BB69-23CF-44E3-9099-C40C66FF867C}">
                  <a14:compatExt spid="_x0000_s13443"/>
                </a:ext>
                <a:ext uri="{FF2B5EF4-FFF2-40B4-BE49-F238E27FC236}">
                  <a16:creationId xmlns:a16="http://schemas.microsoft.com/office/drawing/2014/main" id="{00000000-0008-0000-02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25</xdr:row>
          <xdr:rowOff>38100</xdr:rowOff>
        </xdr:from>
        <xdr:to>
          <xdr:col>8</xdr:col>
          <xdr:colOff>400050</xdr:colOff>
          <xdr:row>26</xdr:row>
          <xdr:rowOff>0</xdr:rowOff>
        </xdr:to>
        <xdr:sp macro="" textlink="">
          <xdr:nvSpPr>
            <xdr:cNvPr id="13444" name="Check Box 132" hidden="1">
              <a:extLst>
                <a:ext uri="{63B3BB69-23CF-44E3-9099-C40C66FF867C}">
                  <a14:compatExt spid="_x0000_s13444"/>
                </a:ext>
                <a:ext uri="{FF2B5EF4-FFF2-40B4-BE49-F238E27FC236}">
                  <a16:creationId xmlns:a16="http://schemas.microsoft.com/office/drawing/2014/main" id="{00000000-0008-0000-02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26</xdr:row>
          <xdr:rowOff>38100</xdr:rowOff>
        </xdr:from>
        <xdr:to>
          <xdr:col>8</xdr:col>
          <xdr:colOff>400050</xdr:colOff>
          <xdr:row>27</xdr:row>
          <xdr:rowOff>0</xdr:rowOff>
        </xdr:to>
        <xdr:sp macro="" textlink="">
          <xdr:nvSpPr>
            <xdr:cNvPr id="13445" name="Check Box 133" hidden="1">
              <a:extLst>
                <a:ext uri="{63B3BB69-23CF-44E3-9099-C40C66FF867C}">
                  <a14:compatExt spid="_x0000_s13445"/>
                </a:ext>
                <a:ext uri="{FF2B5EF4-FFF2-40B4-BE49-F238E27FC236}">
                  <a16:creationId xmlns:a16="http://schemas.microsoft.com/office/drawing/2014/main" id="{00000000-0008-0000-0200-00008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27</xdr:row>
          <xdr:rowOff>38100</xdr:rowOff>
        </xdr:from>
        <xdr:to>
          <xdr:col>8</xdr:col>
          <xdr:colOff>400050</xdr:colOff>
          <xdr:row>28</xdr:row>
          <xdr:rowOff>0</xdr:rowOff>
        </xdr:to>
        <xdr:sp macro="" textlink="">
          <xdr:nvSpPr>
            <xdr:cNvPr id="13446" name="Check Box 134" hidden="1">
              <a:extLst>
                <a:ext uri="{63B3BB69-23CF-44E3-9099-C40C66FF867C}">
                  <a14:compatExt spid="_x0000_s13446"/>
                </a:ext>
                <a:ext uri="{FF2B5EF4-FFF2-40B4-BE49-F238E27FC236}">
                  <a16:creationId xmlns:a16="http://schemas.microsoft.com/office/drawing/2014/main" id="{00000000-0008-0000-02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28</xdr:row>
          <xdr:rowOff>38100</xdr:rowOff>
        </xdr:from>
        <xdr:to>
          <xdr:col>8</xdr:col>
          <xdr:colOff>400050</xdr:colOff>
          <xdr:row>29</xdr:row>
          <xdr:rowOff>0</xdr:rowOff>
        </xdr:to>
        <xdr:sp macro="" textlink="">
          <xdr:nvSpPr>
            <xdr:cNvPr id="13447" name="Check Box 135" hidden="1">
              <a:extLst>
                <a:ext uri="{63B3BB69-23CF-44E3-9099-C40C66FF867C}">
                  <a14:compatExt spid="_x0000_s13447"/>
                </a:ext>
                <a:ext uri="{FF2B5EF4-FFF2-40B4-BE49-F238E27FC236}">
                  <a16:creationId xmlns:a16="http://schemas.microsoft.com/office/drawing/2014/main" id="{00000000-0008-0000-02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29</xdr:row>
          <xdr:rowOff>38100</xdr:rowOff>
        </xdr:from>
        <xdr:to>
          <xdr:col>8</xdr:col>
          <xdr:colOff>400050</xdr:colOff>
          <xdr:row>29</xdr:row>
          <xdr:rowOff>184150</xdr:rowOff>
        </xdr:to>
        <xdr:sp macro="" textlink="">
          <xdr:nvSpPr>
            <xdr:cNvPr id="13448" name="Check Box 136" hidden="1">
              <a:extLst>
                <a:ext uri="{63B3BB69-23CF-44E3-9099-C40C66FF867C}">
                  <a14:compatExt spid="_x0000_s13448"/>
                </a:ext>
                <a:ext uri="{FF2B5EF4-FFF2-40B4-BE49-F238E27FC236}">
                  <a16:creationId xmlns:a16="http://schemas.microsoft.com/office/drawing/2014/main" id="{00000000-0008-0000-0200-00008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30</xdr:row>
          <xdr:rowOff>38100</xdr:rowOff>
        </xdr:from>
        <xdr:to>
          <xdr:col>8</xdr:col>
          <xdr:colOff>400050</xdr:colOff>
          <xdr:row>30</xdr:row>
          <xdr:rowOff>184150</xdr:rowOff>
        </xdr:to>
        <xdr:sp macro="" textlink="">
          <xdr:nvSpPr>
            <xdr:cNvPr id="13449" name="Check Box 137" hidden="1">
              <a:extLst>
                <a:ext uri="{63B3BB69-23CF-44E3-9099-C40C66FF867C}">
                  <a14:compatExt spid="_x0000_s13449"/>
                </a:ext>
                <a:ext uri="{FF2B5EF4-FFF2-40B4-BE49-F238E27FC236}">
                  <a16:creationId xmlns:a16="http://schemas.microsoft.com/office/drawing/2014/main" id="{00000000-0008-0000-0200-00008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31</xdr:row>
          <xdr:rowOff>38100</xdr:rowOff>
        </xdr:from>
        <xdr:to>
          <xdr:col>8</xdr:col>
          <xdr:colOff>400050</xdr:colOff>
          <xdr:row>31</xdr:row>
          <xdr:rowOff>184150</xdr:rowOff>
        </xdr:to>
        <xdr:sp macro="" textlink="">
          <xdr:nvSpPr>
            <xdr:cNvPr id="13450" name="Check Box 138" hidden="1">
              <a:extLst>
                <a:ext uri="{63B3BB69-23CF-44E3-9099-C40C66FF867C}">
                  <a14:compatExt spid="_x0000_s13450"/>
                </a:ext>
                <a:ext uri="{FF2B5EF4-FFF2-40B4-BE49-F238E27FC236}">
                  <a16:creationId xmlns:a16="http://schemas.microsoft.com/office/drawing/2014/main" id="{00000000-0008-0000-0200-00008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32</xdr:row>
          <xdr:rowOff>38100</xdr:rowOff>
        </xdr:from>
        <xdr:to>
          <xdr:col>8</xdr:col>
          <xdr:colOff>400050</xdr:colOff>
          <xdr:row>32</xdr:row>
          <xdr:rowOff>184150</xdr:rowOff>
        </xdr:to>
        <xdr:sp macro="" textlink="">
          <xdr:nvSpPr>
            <xdr:cNvPr id="13451" name="Check Box 139" hidden="1">
              <a:extLst>
                <a:ext uri="{63B3BB69-23CF-44E3-9099-C40C66FF867C}">
                  <a14:compatExt spid="_x0000_s13451"/>
                </a:ext>
                <a:ext uri="{FF2B5EF4-FFF2-40B4-BE49-F238E27FC236}">
                  <a16:creationId xmlns:a16="http://schemas.microsoft.com/office/drawing/2014/main" id="{00000000-0008-0000-0200-00008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33</xdr:row>
          <xdr:rowOff>38100</xdr:rowOff>
        </xdr:from>
        <xdr:to>
          <xdr:col>8</xdr:col>
          <xdr:colOff>400050</xdr:colOff>
          <xdr:row>33</xdr:row>
          <xdr:rowOff>184150</xdr:rowOff>
        </xdr:to>
        <xdr:sp macro="" textlink="">
          <xdr:nvSpPr>
            <xdr:cNvPr id="13452" name="Check Box 140" hidden="1">
              <a:extLst>
                <a:ext uri="{63B3BB69-23CF-44E3-9099-C40C66FF867C}">
                  <a14:compatExt spid="_x0000_s13452"/>
                </a:ext>
                <a:ext uri="{FF2B5EF4-FFF2-40B4-BE49-F238E27FC236}">
                  <a16:creationId xmlns:a16="http://schemas.microsoft.com/office/drawing/2014/main" id="{00000000-0008-0000-0200-00008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34</xdr:row>
          <xdr:rowOff>38100</xdr:rowOff>
        </xdr:from>
        <xdr:to>
          <xdr:col>8</xdr:col>
          <xdr:colOff>400050</xdr:colOff>
          <xdr:row>34</xdr:row>
          <xdr:rowOff>184150</xdr:rowOff>
        </xdr:to>
        <xdr:sp macro="" textlink="">
          <xdr:nvSpPr>
            <xdr:cNvPr id="13453" name="Check Box 141" hidden="1">
              <a:extLst>
                <a:ext uri="{63B3BB69-23CF-44E3-9099-C40C66FF867C}">
                  <a14:compatExt spid="_x0000_s13453"/>
                </a:ext>
                <a:ext uri="{FF2B5EF4-FFF2-40B4-BE49-F238E27FC236}">
                  <a16:creationId xmlns:a16="http://schemas.microsoft.com/office/drawing/2014/main" id="{00000000-0008-0000-0200-00008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35</xdr:row>
          <xdr:rowOff>38100</xdr:rowOff>
        </xdr:from>
        <xdr:to>
          <xdr:col>8</xdr:col>
          <xdr:colOff>400050</xdr:colOff>
          <xdr:row>35</xdr:row>
          <xdr:rowOff>184150</xdr:rowOff>
        </xdr:to>
        <xdr:sp macro="" textlink="">
          <xdr:nvSpPr>
            <xdr:cNvPr id="13454" name="Check Box 142" hidden="1">
              <a:extLst>
                <a:ext uri="{63B3BB69-23CF-44E3-9099-C40C66FF867C}">
                  <a14:compatExt spid="_x0000_s13454"/>
                </a:ext>
                <a:ext uri="{FF2B5EF4-FFF2-40B4-BE49-F238E27FC236}">
                  <a16:creationId xmlns:a16="http://schemas.microsoft.com/office/drawing/2014/main" id="{00000000-0008-0000-0200-00008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36</xdr:row>
          <xdr:rowOff>38100</xdr:rowOff>
        </xdr:from>
        <xdr:to>
          <xdr:col>8</xdr:col>
          <xdr:colOff>400050</xdr:colOff>
          <xdr:row>36</xdr:row>
          <xdr:rowOff>184150</xdr:rowOff>
        </xdr:to>
        <xdr:sp macro="" textlink="">
          <xdr:nvSpPr>
            <xdr:cNvPr id="13455" name="Check Box 143" hidden="1">
              <a:extLst>
                <a:ext uri="{63B3BB69-23CF-44E3-9099-C40C66FF867C}">
                  <a14:compatExt spid="_x0000_s13455"/>
                </a:ext>
                <a:ext uri="{FF2B5EF4-FFF2-40B4-BE49-F238E27FC236}">
                  <a16:creationId xmlns:a16="http://schemas.microsoft.com/office/drawing/2014/main" id="{00000000-0008-0000-02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37</xdr:row>
          <xdr:rowOff>38100</xdr:rowOff>
        </xdr:from>
        <xdr:to>
          <xdr:col>8</xdr:col>
          <xdr:colOff>400050</xdr:colOff>
          <xdr:row>37</xdr:row>
          <xdr:rowOff>184150</xdr:rowOff>
        </xdr:to>
        <xdr:sp macro="" textlink="">
          <xdr:nvSpPr>
            <xdr:cNvPr id="13456" name="Check Box 144" hidden="1">
              <a:extLst>
                <a:ext uri="{63B3BB69-23CF-44E3-9099-C40C66FF867C}">
                  <a14:compatExt spid="_x0000_s13456"/>
                </a:ext>
                <a:ext uri="{FF2B5EF4-FFF2-40B4-BE49-F238E27FC236}">
                  <a16:creationId xmlns:a16="http://schemas.microsoft.com/office/drawing/2014/main" id="{00000000-0008-0000-0200-00009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38</xdr:row>
          <xdr:rowOff>38100</xdr:rowOff>
        </xdr:from>
        <xdr:to>
          <xdr:col>8</xdr:col>
          <xdr:colOff>400050</xdr:colOff>
          <xdr:row>38</xdr:row>
          <xdr:rowOff>184150</xdr:rowOff>
        </xdr:to>
        <xdr:sp macro="" textlink="">
          <xdr:nvSpPr>
            <xdr:cNvPr id="13457" name="Check Box 145" hidden="1">
              <a:extLst>
                <a:ext uri="{63B3BB69-23CF-44E3-9099-C40C66FF867C}">
                  <a14:compatExt spid="_x0000_s13457"/>
                </a:ext>
                <a:ext uri="{FF2B5EF4-FFF2-40B4-BE49-F238E27FC236}">
                  <a16:creationId xmlns:a16="http://schemas.microsoft.com/office/drawing/2014/main" id="{00000000-0008-0000-0200-00009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39</xdr:row>
          <xdr:rowOff>38100</xdr:rowOff>
        </xdr:from>
        <xdr:to>
          <xdr:col>8</xdr:col>
          <xdr:colOff>400050</xdr:colOff>
          <xdr:row>39</xdr:row>
          <xdr:rowOff>184150</xdr:rowOff>
        </xdr:to>
        <xdr:sp macro="" textlink="">
          <xdr:nvSpPr>
            <xdr:cNvPr id="13458" name="Check Box 146" hidden="1">
              <a:extLst>
                <a:ext uri="{63B3BB69-23CF-44E3-9099-C40C66FF867C}">
                  <a14:compatExt spid="_x0000_s13458"/>
                </a:ext>
                <a:ext uri="{FF2B5EF4-FFF2-40B4-BE49-F238E27FC236}">
                  <a16:creationId xmlns:a16="http://schemas.microsoft.com/office/drawing/2014/main" id="{00000000-0008-0000-02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40</xdr:row>
          <xdr:rowOff>38100</xdr:rowOff>
        </xdr:from>
        <xdr:to>
          <xdr:col>8</xdr:col>
          <xdr:colOff>400050</xdr:colOff>
          <xdr:row>40</xdr:row>
          <xdr:rowOff>184150</xdr:rowOff>
        </xdr:to>
        <xdr:sp macro="" textlink="">
          <xdr:nvSpPr>
            <xdr:cNvPr id="13459" name="Check Box 147" hidden="1">
              <a:extLst>
                <a:ext uri="{63B3BB69-23CF-44E3-9099-C40C66FF867C}">
                  <a14:compatExt spid="_x0000_s13459"/>
                </a:ext>
                <a:ext uri="{FF2B5EF4-FFF2-40B4-BE49-F238E27FC236}">
                  <a16:creationId xmlns:a16="http://schemas.microsoft.com/office/drawing/2014/main" id="{00000000-0008-0000-02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41</xdr:row>
          <xdr:rowOff>38100</xdr:rowOff>
        </xdr:from>
        <xdr:to>
          <xdr:col>8</xdr:col>
          <xdr:colOff>400050</xdr:colOff>
          <xdr:row>41</xdr:row>
          <xdr:rowOff>184150</xdr:rowOff>
        </xdr:to>
        <xdr:sp macro="" textlink="">
          <xdr:nvSpPr>
            <xdr:cNvPr id="13460" name="Check Box 148" hidden="1">
              <a:extLst>
                <a:ext uri="{63B3BB69-23CF-44E3-9099-C40C66FF867C}">
                  <a14:compatExt spid="_x0000_s13460"/>
                </a:ext>
                <a:ext uri="{FF2B5EF4-FFF2-40B4-BE49-F238E27FC236}">
                  <a16:creationId xmlns:a16="http://schemas.microsoft.com/office/drawing/2014/main" id="{00000000-0008-0000-0200-00009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42</xdr:row>
          <xdr:rowOff>38100</xdr:rowOff>
        </xdr:from>
        <xdr:to>
          <xdr:col>8</xdr:col>
          <xdr:colOff>400050</xdr:colOff>
          <xdr:row>42</xdr:row>
          <xdr:rowOff>184150</xdr:rowOff>
        </xdr:to>
        <xdr:sp macro="" textlink="">
          <xdr:nvSpPr>
            <xdr:cNvPr id="13461" name="Check Box 149" hidden="1">
              <a:extLst>
                <a:ext uri="{63B3BB69-23CF-44E3-9099-C40C66FF867C}">
                  <a14:compatExt spid="_x0000_s13461"/>
                </a:ext>
                <a:ext uri="{FF2B5EF4-FFF2-40B4-BE49-F238E27FC236}">
                  <a16:creationId xmlns:a16="http://schemas.microsoft.com/office/drawing/2014/main" id="{00000000-0008-0000-02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43</xdr:row>
          <xdr:rowOff>38100</xdr:rowOff>
        </xdr:from>
        <xdr:to>
          <xdr:col>8</xdr:col>
          <xdr:colOff>400050</xdr:colOff>
          <xdr:row>43</xdr:row>
          <xdr:rowOff>184150</xdr:rowOff>
        </xdr:to>
        <xdr:sp macro="" textlink="">
          <xdr:nvSpPr>
            <xdr:cNvPr id="13462" name="Check Box 150" hidden="1">
              <a:extLst>
                <a:ext uri="{63B3BB69-23CF-44E3-9099-C40C66FF867C}">
                  <a14:compatExt spid="_x0000_s13462"/>
                </a:ext>
                <a:ext uri="{FF2B5EF4-FFF2-40B4-BE49-F238E27FC236}">
                  <a16:creationId xmlns:a16="http://schemas.microsoft.com/office/drawing/2014/main" id="{00000000-0008-0000-02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44</xdr:row>
          <xdr:rowOff>38100</xdr:rowOff>
        </xdr:from>
        <xdr:to>
          <xdr:col>8</xdr:col>
          <xdr:colOff>400050</xdr:colOff>
          <xdr:row>44</xdr:row>
          <xdr:rowOff>184150</xdr:rowOff>
        </xdr:to>
        <xdr:sp macro="" textlink="">
          <xdr:nvSpPr>
            <xdr:cNvPr id="13463" name="Check Box 151" hidden="1">
              <a:extLst>
                <a:ext uri="{63B3BB69-23CF-44E3-9099-C40C66FF867C}">
                  <a14:compatExt spid="_x0000_s13463"/>
                </a:ext>
                <a:ext uri="{FF2B5EF4-FFF2-40B4-BE49-F238E27FC236}">
                  <a16:creationId xmlns:a16="http://schemas.microsoft.com/office/drawing/2014/main" id="{00000000-0008-0000-0200-00009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45</xdr:row>
          <xdr:rowOff>38100</xdr:rowOff>
        </xdr:from>
        <xdr:to>
          <xdr:col>8</xdr:col>
          <xdr:colOff>400050</xdr:colOff>
          <xdr:row>45</xdr:row>
          <xdr:rowOff>184150</xdr:rowOff>
        </xdr:to>
        <xdr:sp macro="" textlink="">
          <xdr:nvSpPr>
            <xdr:cNvPr id="13464" name="Check Box 152" hidden="1">
              <a:extLst>
                <a:ext uri="{63B3BB69-23CF-44E3-9099-C40C66FF867C}">
                  <a14:compatExt spid="_x0000_s13464"/>
                </a:ext>
                <a:ext uri="{FF2B5EF4-FFF2-40B4-BE49-F238E27FC236}">
                  <a16:creationId xmlns:a16="http://schemas.microsoft.com/office/drawing/2014/main" id="{00000000-0008-0000-02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46</xdr:row>
          <xdr:rowOff>38100</xdr:rowOff>
        </xdr:from>
        <xdr:to>
          <xdr:col>8</xdr:col>
          <xdr:colOff>400050</xdr:colOff>
          <xdr:row>46</xdr:row>
          <xdr:rowOff>184150</xdr:rowOff>
        </xdr:to>
        <xdr:sp macro="" textlink="">
          <xdr:nvSpPr>
            <xdr:cNvPr id="13465" name="Check Box 153" hidden="1">
              <a:extLst>
                <a:ext uri="{63B3BB69-23CF-44E3-9099-C40C66FF867C}">
                  <a14:compatExt spid="_x0000_s13465"/>
                </a:ext>
                <a:ext uri="{FF2B5EF4-FFF2-40B4-BE49-F238E27FC236}">
                  <a16:creationId xmlns:a16="http://schemas.microsoft.com/office/drawing/2014/main" id="{00000000-0008-0000-02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47</xdr:row>
          <xdr:rowOff>38100</xdr:rowOff>
        </xdr:from>
        <xdr:to>
          <xdr:col>8</xdr:col>
          <xdr:colOff>400050</xdr:colOff>
          <xdr:row>47</xdr:row>
          <xdr:rowOff>184150</xdr:rowOff>
        </xdr:to>
        <xdr:sp macro="" textlink="">
          <xdr:nvSpPr>
            <xdr:cNvPr id="13466" name="Check Box 154" hidden="1">
              <a:extLst>
                <a:ext uri="{63B3BB69-23CF-44E3-9099-C40C66FF867C}">
                  <a14:compatExt spid="_x0000_s13466"/>
                </a:ext>
                <a:ext uri="{FF2B5EF4-FFF2-40B4-BE49-F238E27FC236}">
                  <a16:creationId xmlns:a16="http://schemas.microsoft.com/office/drawing/2014/main" id="{00000000-0008-0000-02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48</xdr:row>
          <xdr:rowOff>38100</xdr:rowOff>
        </xdr:from>
        <xdr:to>
          <xdr:col>8</xdr:col>
          <xdr:colOff>400050</xdr:colOff>
          <xdr:row>48</xdr:row>
          <xdr:rowOff>184150</xdr:rowOff>
        </xdr:to>
        <xdr:sp macro="" textlink="">
          <xdr:nvSpPr>
            <xdr:cNvPr id="13467" name="Check Box 155" hidden="1">
              <a:extLst>
                <a:ext uri="{63B3BB69-23CF-44E3-9099-C40C66FF867C}">
                  <a14:compatExt spid="_x0000_s13467"/>
                </a:ext>
                <a:ext uri="{FF2B5EF4-FFF2-40B4-BE49-F238E27FC236}">
                  <a16:creationId xmlns:a16="http://schemas.microsoft.com/office/drawing/2014/main" id="{00000000-0008-0000-02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49</xdr:row>
          <xdr:rowOff>120650</xdr:rowOff>
        </xdr:from>
        <xdr:to>
          <xdr:col>8</xdr:col>
          <xdr:colOff>400050</xdr:colOff>
          <xdr:row>50</xdr:row>
          <xdr:rowOff>95250</xdr:rowOff>
        </xdr:to>
        <xdr:sp macro="" textlink="">
          <xdr:nvSpPr>
            <xdr:cNvPr id="13468" name="Check Box 156" hidden="1">
              <a:extLst>
                <a:ext uri="{63B3BB69-23CF-44E3-9099-C40C66FF867C}">
                  <a14:compatExt spid="_x0000_s13468"/>
                </a:ext>
                <a:ext uri="{FF2B5EF4-FFF2-40B4-BE49-F238E27FC236}">
                  <a16:creationId xmlns:a16="http://schemas.microsoft.com/office/drawing/2014/main" id="{00000000-0008-0000-0200-00009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51</xdr:row>
          <xdr:rowOff>25400</xdr:rowOff>
        </xdr:from>
        <xdr:to>
          <xdr:col>8</xdr:col>
          <xdr:colOff>400050</xdr:colOff>
          <xdr:row>51</xdr:row>
          <xdr:rowOff>171450</xdr:rowOff>
        </xdr:to>
        <xdr:sp macro="" textlink="">
          <xdr:nvSpPr>
            <xdr:cNvPr id="13469" name="Check Box 157" hidden="1">
              <a:extLst>
                <a:ext uri="{63B3BB69-23CF-44E3-9099-C40C66FF867C}">
                  <a14:compatExt spid="_x0000_s13469"/>
                </a:ext>
                <a:ext uri="{FF2B5EF4-FFF2-40B4-BE49-F238E27FC236}">
                  <a16:creationId xmlns:a16="http://schemas.microsoft.com/office/drawing/2014/main" id="{00000000-0008-0000-0200-00009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52</xdr:row>
          <xdr:rowOff>19050</xdr:rowOff>
        </xdr:from>
        <xdr:to>
          <xdr:col>8</xdr:col>
          <xdr:colOff>400050</xdr:colOff>
          <xdr:row>52</xdr:row>
          <xdr:rowOff>165100</xdr:rowOff>
        </xdr:to>
        <xdr:sp macro="" textlink="">
          <xdr:nvSpPr>
            <xdr:cNvPr id="13470" name="Check Box 158" hidden="1">
              <a:extLst>
                <a:ext uri="{63B3BB69-23CF-44E3-9099-C40C66FF867C}">
                  <a14:compatExt spid="_x0000_s13470"/>
                </a:ext>
                <a:ext uri="{FF2B5EF4-FFF2-40B4-BE49-F238E27FC236}">
                  <a16:creationId xmlns:a16="http://schemas.microsoft.com/office/drawing/2014/main" id="{00000000-0008-0000-0200-00009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53</xdr:row>
          <xdr:rowOff>19050</xdr:rowOff>
        </xdr:from>
        <xdr:to>
          <xdr:col>8</xdr:col>
          <xdr:colOff>400050</xdr:colOff>
          <xdr:row>53</xdr:row>
          <xdr:rowOff>165100</xdr:rowOff>
        </xdr:to>
        <xdr:sp macro="" textlink="">
          <xdr:nvSpPr>
            <xdr:cNvPr id="13471" name="Check Box 159" hidden="1">
              <a:extLst>
                <a:ext uri="{63B3BB69-23CF-44E3-9099-C40C66FF867C}">
                  <a14:compatExt spid="_x0000_s13471"/>
                </a:ext>
                <a:ext uri="{FF2B5EF4-FFF2-40B4-BE49-F238E27FC236}">
                  <a16:creationId xmlns:a16="http://schemas.microsoft.com/office/drawing/2014/main" id="{00000000-0008-0000-02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54</xdr:row>
          <xdr:rowOff>31750</xdr:rowOff>
        </xdr:from>
        <xdr:to>
          <xdr:col>8</xdr:col>
          <xdr:colOff>406400</xdr:colOff>
          <xdr:row>54</xdr:row>
          <xdr:rowOff>177800</xdr:rowOff>
        </xdr:to>
        <xdr:sp macro="" textlink="">
          <xdr:nvSpPr>
            <xdr:cNvPr id="13472" name="Check Box 160" hidden="1">
              <a:extLst>
                <a:ext uri="{63B3BB69-23CF-44E3-9099-C40C66FF867C}">
                  <a14:compatExt spid="_x0000_s13472"/>
                </a:ext>
                <a:ext uri="{FF2B5EF4-FFF2-40B4-BE49-F238E27FC236}">
                  <a16:creationId xmlns:a16="http://schemas.microsoft.com/office/drawing/2014/main" id="{00000000-0008-0000-02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55</xdr:row>
          <xdr:rowOff>25400</xdr:rowOff>
        </xdr:from>
        <xdr:to>
          <xdr:col>8</xdr:col>
          <xdr:colOff>400050</xdr:colOff>
          <xdr:row>55</xdr:row>
          <xdr:rowOff>171450</xdr:rowOff>
        </xdr:to>
        <xdr:sp macro="" textlink="">
          <xdr:nvSpPr>
            <xdr:cNvPr id="13473" name="Check Box 161" hidden="1">
              <a:extLst>
                <a:ext uri="{63B3BB69-23CF-44E3-9099-C40C66FF867C}">
                  <a14:compatExt spid="_x0000_s13473"/>
                </a:ext>
                <a:ext uri="{FF2B5EF4-FFF2-40B4-BE49-F238E27FC236}">
                  <a16:creationId xmlns:a16="http://schemas.microsoft.com/office/drawing/2014/main" id="{00000000-0008-0000-02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56</xdr:row>
          <xdr:rowOff>25400</xdr:rowOff>
        </xdr:from>
        <xdr:to>
          <xdr:col>8</xdr:col>
          <xdr:colOff>400050</xdr:colOff>
          <xdr:row>56</xdr:row>
          <xdr:rowOff>171450</xdr:rowOff>
        </xdr:to>
        <xdr:sp macro="" textlink="">
          <xdr:nvSpPr>
            <xdr:cNvPr id="13474" name="Check Box 162" hidden="1">
              <a:extLst>
                <a:ext uri="{63B3BB69-23CF-44E3-9099-C40C66FF867C}">
                  <a14:compatExt spid="_x0000_s13474"/>
                </a:ext>
                <a:ext uri="{FF2B5EF4-FFF2-40B4-BE49-F238E27FC236}">
                  <a16:creationId xmlns:a16="http://schemas.microsoft.com/office/drawing/2014/main" id="{00000000-0008-0000-0200-0000A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57</xdr:row>
          <xdr:rowOff>25400</xdr:rowOff>
        </xdr:from>
        <xdr:to>
          <xdr:col>8</xdr:col>
          <xdr:colOff>400050</xdr:colOff>
          <xdr:row>57</xdr:row>
          <xdr:rowOff>171450</xdr:rowOff>
        </xdr:to>
        <xdr:sp macro="" textlink="">
          <xdr:nvSpPr>
            <xdr:cNvPr id="13475" name="Check Box 163" hidden="1">
              <a:extLst>
                <a:ext uri="{63B3BB69-23CF-44E3-9099-C40C66FF867C}">
                  <a14:compatExt spid="_x0000_s13475"/>
                </a:ext>
                <a:ext uri="{FF2B5EF4-FFF2-40B4-BE49-F238E27FC236}">
                  <a16:creationId xmlns:a16="http://schemas.microsoft.com/office/drawing/2014/main" id="{00000000-0008-0000-0200-0000A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58</xdr:row>
          <xdr:rowOff>12700</xdr:rowOff>
        </xdr:from>
        <xdr:to>
          <xdr:col>8</xdr:col>
          <xdr:colOff>400050</xdr:colOff>
          <xdr:row>58</xdr:row>
          <xdr:rowOff>158750</xdr:rowOff>
        </xdr:to>
        <xdr:sp macro="" textlink="">
          <xdr:nvSpPr>
            <xdr:cNvPr id="13476" name="Check Box 164" hidden="1">
              <a:extLst>
                <a:ext uri="{63B3BB69-23CF-44E3-9099-C40C66FF867C}">
                  <a14:compatExt spid="_x0000_s13476"/>
                </a:ext>
                <a:ext uri="{FF2B5EF4-FFF2-40B4-BE49-F238E27FC236}">
                  <a16:creationId xmlns:a16="http://schemas.microsoft.com/office/drawing/2014/main" id="{00000000-0008-0000-0200-0000A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59</xdr:row>
          <xdr:rowOff>19050</xdr:rowOff>
        </xdr:from>
        <xdr:to>
          <xdr:col>8</xdr:col>
          <xdr:colOff>406400</xdr:colOff>
          <xdr:row>59</xdr:row>
          <xdr:rowOff>165100</xdr:rowOff>
        </xdr:to>
        <xdr:sp macro="" textlink="">
          <xdr:nvSpPr>
            <xdr:cNvPr id="13477" name="Check Box 165" hidden="1">
              <a:extLst>
                <a:ext uri="{63B3BB69-23CF-44E3-9099-C40C66FF867C}">
                  <a14:compatExt spid="_x0000_s13477"/>
                </a:ext>
                <a:ext uri="{FF2B5EF4-FFF2-40B4-BE49-F238E27FC236}">
                  <a16:creationId xmlns:a16="http://schemas.microsoft.com/office/drawing/2014/main" id="{00000000-0008-0000-0200-0000A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60</xdr:row>
          <xdr:rowOff>19050</xdr:rowOff>
        </xdr:from>
        <xdr:to>
          <xdr:col>8</xdr:col>
          <xdr:colOff>400050</xdr:colOff>
          <xdr:row>60</xdr:row>
          <xdr:rowOff>165100</xdr:rowOff>
        </xdr:to>
        <xdr:sp macro="" textlink="">
          <xdr:nvSpPr>
            <xdr:cNvPr id="13478" name="Check Box 166" hidden="1">
              <a:extLst>
                <a:ext uri="{63B3BB69-23CF-44E3-9099-C40C66FF867C}">
                  <a14:compatExt spid="_x0000_s13478"/>
                </a:ext>
                <a:ext uri="{FF2B5EF4-FFF2-40B4-BE49-F238E27FC236}">
                  <a16:creationId xmlns:a16="http://schemas.microsoft.com/office/drawing/2014/main" id="{00000000-0008-0000-0200-0000A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61</xdr:row>
          <xdr:rowOff>25400</xdr:rowOff>
        </xdr:from>
        <xdr:to>
          <xdr:col>8</xdr:col>
          <xdr:colOff>406400</xdr:colOff>
          <xdr:row>61</xdr:row>
          <xdr:rowOff>171450</xdr:rowOff>
        </xdr:to>
        <xdr:sp macro="" textlink="">
          <xdr:nvSpPr>
            <xdr:cNvPr id="13479" name="Check Box 167" hidden="1">
              <a:extLst>
                <a:ext uri="{63B3BB69-23CF-44E3-9099-C40C66FF867C}">
                  <a14:compatExt spid="_x0000_s13479"/>
                </a:ext>
                <a:ext uri="{FF2B5EF4-FFF2-40B4-BE49-F238E27FC236}">
                  <a16:creationId xmlns:a16="http://schemas.microsoft.com/office/drawing/2014/main" id="{00000000-0008-0000-0200-0000A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62</xdr:row>
          <xdr:rowOff>19050</xdr:rowOff>
        </xdr:from>
        <xdr:to>
          <xdr:col>8</xdr:col>
          <xdr:colOff>400050</xdr:colOff>
          <xdr:row>62</xdr:row>
          <xdr:rowOff>165100</xdr:rowOff>
        </xdr:to>
        <xdr:sp macro="" textlink="">
          <xdr:nvSpPr>
            <xdr:cNvPr id="13480" name="Check Box 168" hidden="1">
              <a:extLst>
                <a:ext uri="{63B3BB69-23CF-44E3-9099-C40C66FF867C}">
                  <a14:compatExt spid="_x0000_s13480"/>
                </a:ext>
                <a:ext uri="{FF2B5EF4-FFF2-40B4-BE49-F238E27FC236}">
                  <a16:creationId xmlns:a16="http://schemas.microsoft.com/office/drawing/2014/main" id="{00000000-0008-0000-0200-0000A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63</xdr:row>
          <xdr:rowOff>19050</xdr:rowOff>
        </xdr:from>
        <xdr:to>
          <xdr:col>8</xdr:col>
          <xdr:colOff>400050</xdr:colOff>
          <xdr:row>63</xdr:row>
          <xdr:rowOff>165100</xdr:rowOff>
        </xdr:to>
        <xdr:sp macro="" textlink="">
          <xdr:nvSpPr>
            <xdr:cNvPr id="13481" name="Check Box 169" hidden="1">
              <a:extLst>
                <a:ext uri="{63B3BB69-23CF-44E3-9099-C40C66FF867C}">
                  <a14:compatExt spid="_x0000_s13481"/>
                </a:ext>
                <a:ext uri="{FF2B5EF4-FFF2-40B4-BE49-F238E27FC236}">
                  <a16:creationId xmlns:a16="http://schemas.microsoft.com/office/drawing/2014/main" id="{00000000-0008-0000-0200-0000A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64</xdr:row>
          <xdr:rowOff>31750</xdr:rowOff>
        </xdr:from>
        <xdr:to>
          <xdr:col>8</xdr:col>
          <xdr:colOff>406400</xdr:colOff>
          <xdr:row>64</xdr:row>
          <xdr:rowOff>177800</xdr:rowOff>
        </xdr:to>
        <xdr:sp macro="" textlink="">
          <xdr:nvSpPr>
            <xdr:cNvPr id="13482" name="Check Box 170" hidden="1">
              <a:extLst>
                <a:ext uri="{63B3BB69-23CF-44E3-9099-C40C66FF867C}">
                  <a14:compatExt spid="_x0000_s13482"/>
                </a:ext>
                <a:ext uri="{FF2B5EF4-FFF2-40B4-BE49-F238E27FC236}">
                  <a16:creationId xmlns:a16="http://schemas.microsoft.com/office/drawing/2014/main" id="{00000000-0008-0000-0200-0000A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65</xdr:row>
          <xdr:rowOff>25400</xdr:rowOff>
        </xdr:from>
        <xdr:to>
          <xdr:col>8</xdr:col>
          <xdr:colOff>400050</xdr:colOff>
          <xdr:row>65</xdr:row>
          <xdr:rowOff>171450</xdr:rowOff>
        </xdr:to>
        <xdr:sp macro="" textlink="">
          <xdr:nvSpPr>
            <xdr:cNvPr id="13483" name="Check Box 171" hidden="1">
              <a:extLst>
                <a:ext uri="{63B3BB69-23CF-44E3-9099-C40C66FF867C}">
                  <a14:compatExt spid="_x0000_s13483"/>
                </a:ext>
                <a:ext uri="{FF2B5EF4-FFF2-40B4-BE49-F238E27FC236}">
                  <a16:creationId xmlns:a16="http://schemas.microsoft.com/office/drawing/2014/main" id="{00000000-0008-0000-0200-0000A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66</xdr:row>
          <xdr:rowOff>25400</xdr:rowOff>
        </xdr:from>
        <xdr:to>
          <xdr:col>8</xdr:col>
          <xdr:colOff>400050</xdr:colOff>
          <xdr:row>66</xdr:row>
          <xdr:rowOff>171450</xdr:rowOff>
        </xdr:to>
        <xdr:sp macro="" textlink="">
          <xdr:nvSpPr>
            <xdr:cNvPr id="13484" name="Check Box 172" hidden="1">
              <a:extLst>
                <a:ext uri="{63B3BB69-23CF-44E3-9099-C40C66FF867C}">
                  <a14:compatExt spid="_x0000_s13484"/>
                </a:ext>
                <a:ext uri="{FF2B5EF4-FFF2-40B4-BE49-F238E27FC236}">
                  <a16:creationId xmlns:a16="http://schemas.microsoft.com/office/drawing/2014/main" id="{00000000-0008-0000-0200-0000A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67</xdr:row>
          <xdr:rowOff>38100</xdr:rowOff>
        </xdr:from>
        <xdr:to>
          <xdr:col>8</xdr:col>
          <xdr:colOff>400050</xdr:colOff>
          <xdr:row>67</xdr:row>
          <xdr:rowOff>184150</xdr:rowOff>
        </xdr:to>
        <xdr:sp macro="" textlink="">
          <xdr:nvSpPr>
            <xdr:cNvPr id="13485" name="Check Box 173" hidden="1">
              <a:extLst>
                <a:ext uri="{63B3BB69-23CF-44E3-9099-C40C66FF867C}">
                  <a14:compatExt spid="_x0000_s13485"/>
                </a:ext>
                <a:ext uri="{FF2B5EF4-FFF2-40B4-BE49-F238E27FC236}">
                  <a16:creationId xmlns:a16="http://schemas.microsoft.com/office/drawing/2014/main" id="{00000000-0008-0000-0200-0000A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68</xdr:row>
          <xdr:rowOff>38100</xdr:rowOff>
        </xdr:from>
        <xdr:to>
          <xdr:col>8</xdr:col>
          <xdr:colOff>400050</xdr:colOff>
          <xdr:row>68</xdr:row>
          <xdr:rowOff>184150</xdr:rowOff>
        </xdr:to>
        <xdr:sp macro="" textlink="">
          <xdr:nvSpPr>
            <xdr:cNvPr id="13486" name="Check Box 174" hidden="1">
              <a:extLst>
                <a:ext uri="{63B3BB69-23CF-44E3-9099-C40C66FF867C}">
                  <a14:compatExt spid="_x0000_s13486"/>
                </a:ext>
                <a:ext uri="{FF2B5EF4-FFF2-40B4-BE49-F238E27FC236}">
                  <a16:creationId xmlns:a16="http://schemas.microsoft.com/office/drawing/2014/main" id="{00000000-0008-0000-0200-0000A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69</xdr:row>
          <xdr:rowOff>38100</xdr:rowOff>
        </xdr:from>
        <xdr:to>
          <xdr:col>8</xdr:col>
          <xdr:colOff>400050</xdr:colOff>
          <xdr:row>69</xdr:row>
          <xdr:rowOff>184150</xdr:rowOff>
        </xdr:to>
        <xdr:sp macro="" textlink="">
          <xdr:nvSpPr>
            <xdr:cNvPr id="13487" name="Check Box 175" hidden="1">
              <a:extLst>
                <a:ext uri="{63B3BB69-23CF-44E3-9099-C40C66FF867C}">
                  <a14:compatExt spid="_x0000_s13487"/>
                </a:ext>
                <a:ext uri="{FF2B5EF4-FFF2-40B4-BE49-F238E27FC236}">
                  <a16:creationId xmlns:a16="http://schemas.microsoft.com/office/drawing/2014/main" id="{00000000-0008-0000-0200-0000A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70</xdr:row>
          <xdr:rowOff>95250</xdr:rowOff>
        </xdr:from>
        <xdr:to>
          <xdr:col>8</xdr:col>
          <xdr:colOff>400050</xdr:colOff>
          <xdr:row>70</xdr:row>
          <xdr:rowOff>241300</xdr:rowOff>
        </xdr:to>
        <xdr:sp macro="" textlink="">
          <xdr:nvSpPr>
            <xdr:cNvPr id="13488" name="Check Box 176" hidden="1">
              <a:extLst>
                <a:ext uri="{63B3BB69-23CF-44E3-9099-C40C66FF867C}">
                  <a14:compatExt spid="_x0000_s13488"/>
                </a:ext>
                <a:ext uri="{FF2B5EF4-FFF2-40B4-BE49-F238E27FC236}">
                  <a16:creationId xmlns:a16="http://schemas.microsoft.com/office/drawing/2014/main" id="{00000000-0008-0000-0200-0000B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71</xdr:row>
          <xdr:rowOff>38100</xdr:rowOff>
        </xdr:from>
        <xdr:to>
          <xdr:col>8</xdr:col>
          <xdr:colOff>400050</xdr:colOff>
          <xdr:row>71</xdr:row>
          <xdr:rowOff>184150</xdr:rowOff>
        </xdr:to>
        <xdr:sp macro="" textlink="">
          <xdr:nvSpPr>
            <xdr:cNvPr id="13489" name="Check Box 177" hidden="1">
              <a:extLst>
                <a:ext uri="{63B3BB69-23CF-44E3-9099-C40C66FF867C}">
                  <a14:compatExt spid="_x0000_s13489"/>
                </a:ext>
                <a:ext uri="{FF2B5EF4-FFF2-40B4-BE49-F238E27FC236}">
                  <a16:creationId xmlns:a16="http://schemas.microsoft.com/office/drawing/2014/main" id="{00000000-0008-0000-0200-0000B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72</xdr:row>
          <xdr:rowOff>38100</xdr:rowOff>
        </xdr:from>
        <xdr:to>
          <xdr:col>8</xdr:col>
          <xdr:colOff>400050</xdr:colOff>
          <xdr:row>72</xdr:row>
          <xdr:rowOff>184150</xdr:rowOff>
        </xdr:to>
        <xdr:sp macro="" textlink="">
          <xdr:nvSpPr>
            <xdr:cNvPr id="13490" name="Check Box 178" hidden="1">
              <a:extLst>
                <a:ext uri="{63B3BB69-23CF-44E3-9099-C40C66FF867C}">
                  <a14:compatExt spid="_x0000_s13490"/>
                </a:ext>
                <a:ext uri="{FF2B5EF4-FFF2-40B4-BE49-F238E27FC236}">
                  <a16:creationId xmlns:a16="http://schemas.microsoft.com/office/drawing/2014/main" id="{00000000-0008-0000-0200-0000B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73</xdr:row>
          <xdr:rowOff>38100</xdr:rowOff>
        </xdr:from>
        <xdr:to>
          <xdr:col>8</xdr:col>
          <xdr:colOff>400050</xdr:colOff>
          <xdr:row>73</xdr:row>
          <xdr:rowOff>184150</xdr:rowOff>
        </xdr:to>
        <xdr:sp macro="" textlink="">
          <xdr:nvSpPr>
            <xdr:cNvPr id="13491" name="Check Box 179" hidden="1">
              <a:extLst>
                <a:ext uri="{63B3BB69-23CF-44E3-9099-C40C66FF867C}">
                  <a14:compatExt spid="_x0000_s13491"/>
                </a:ext>
                <a:ext uri="{FF2B5EF4-FFF2-40B4-BE49-F238E27FC236}">
                  <a16:creationId xmlns:a16="http://schemas.microsoft.com/office/drawing/2014/main" id="{00000000-0008-0000-0200-0000B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74</xdr:row>
          <xdr:rowOff>25400</xdr:rowOff>
        </xdr:from>
        <xdr:to>
          <xdr:col>8</xdr:col>
          <xdr:colOff>400050</xdr:colOff>
          <xdr:row>74</xdr:row>
          <xdr:rowOff>171450</xdr:rowOff>
        </xdr:to>
        <xdr:sp macro="" textlink="">
          <xdr:nvSpPr>
            <xdr:cNvPr id="13492" name="Check Box 180" hidden="1">
              <a:extLst>
                <a:ext uri="{63B3BB69-23CF-44E3-9099-C40C66FF867C}">
                  <a14:compatExt spid="_x0000_s13492"/>
                </a:ext>
                <a:ext uri="{FF2B5EF4-FFF2-40B4-BE49-F238E27FC236}">
                  <a16:creationId xmlns:a16="http://schemas.microsoft.com/office/drawing/2014/main" id="{00000000-0008-0000-0200-0000B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75</xdr:row>
          <xdr:rowOff>114300</xdr:rowOff>
        </xdr:from>
        <xdr:to>
          <xdr:col>8</xdr:col>
          <xdr:colOff>400050</xdr:colOff>
          <xdr:row>75</xdr:row>
          <xdr:rowOff>260350</xdr:rowOff>
        </xdr:to>
        <xdr:sp macro="" textlink="">
          <xdr:nvSpPr>
            <xdr:cNvPr id="13493" name="Check Box 181" hidden="1">
              <a:extLst>
                <a:ext uri="{63B3BB69-23CF-44E3-9099-C40C66FF867C}">
                  <a14:compatExt spid="_x0000_s13493"/>
                </a:ext>
                <a:ext uri="{FF2B5EF4-FFF2-40B4-BE49-F238E27FC236}">
                  <a16:creationId xmlns:a16="http://schemas.microsoft.com/office/drawing/2014/main" id="{00000000-0008-0000-0200-0000B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76</xdr:row>
          <xdr:rowOff>19050</xdr:rowOff>
        </xdr:from>
        <xdr:to>
          <xdr:col>8</xdr:col>
          <xdr:colOff>406400</xdr:colOff>
          <xdr:row>76</xdr:row>
          <xdr:rowOff>165100</xdr:rowOff>
        </xdr:to>
        <xdr:sp macro="" textlink="">
          <xdr:nvSpPr>
            <xdr:cNvPr id="13494" name="Check Box 182" hidden="1">
              <a:extLst>
                <a:ext uri="{63B3BB69-23CF-44E3-9099-C40C66FF867C}">
                  <a14:compatExt spid="_x0000_s13494"/>
                </a:ext>
                <a:ext uri="{FF2B5EF4-FFF2-40B4-BE49-F238E27FC236}">
                  <a16:creationId xmlns:a16="http://schemas.microsoft.com/office/drawing/2014/main" id="{00000000-0008-0000-0200-0000B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77</xdr:row>
          <xdr:rowOff>19050</xdr:rowOff>
        </xdr:from>
        <xdr:to>
          <xdr:col>8</xdr:col>
          <xdr:colOff>406400</xdr:colOff>
          <xdr:row>77</xdr:row>
          <xdr:rowOff>165100</xdr:rowOff>
        </xdr:to>
        <xdr:sp macro="" textlink="">
          <xdr:nvSpPr>
            <xdr:cNvPr id="13495" name="Check Box 183" hidden="1">
              <a:extLst>
                <a:ext uri="{63B3BB69-23CF-44E3-9099-C40C66FF867C}">
                  <a14:compatExt spid="_x0000_s13495"/>
                </a:ext>
                <a:ext uri="{FF2B5EF4-FFF2-40B4-BE49-F238E27FC236}">
                  <a16:creationId xmlns:a16="http://schemas.microsoft.com/office/drawing/2014/main" id="{00000000-0008-0000-0200-0000B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78</xdr:row>
          <xdr:rowOff>120650</xdr:rowOff>
        </xdr:from>
        <xdr:to>
          <xdr:col>8</xdr:col>
          <xdr:colOff>400050</xdr:colOff>
          <xdr:row>78</xdr:row>
          <xdr:rowOff>266700</xdr:rowOff>
        </xdr:to>
        <xdr:sp macro="" textlink="">
          <xdr:nvSpPr>
            <xdr:cNvPr id="13496" name="Check Box 184" hidden="1">
              <a:extLst>
                <a:ext uri="{63B3BB69-23CF-44E3-9099-C40C66FF867C}">
                  <a14:compatExt spid="_x0000_s13496"/>
                </a:ext>
                <a:ext uri="{FF2B5EF4-FFF2-40B4-BE49-F238E27FC236}">
                  <a16:creationId xmlns:a16="http://schemas.microsoft.com/office/drawing/2014/main" id="{00000000-0008-0000-0200-0000B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79</xdr:row>
          <xdr:rowOff>25400</xdr:rowOff>
        </xdr:from>
        <xdr:to>
          <xdr:col>8</xdr:col>
          <xdr:colOff>406400</xdr:colOff>
          <xdr:row>79</xdr:row>
          <xdr:rowOff>171450</xdr:rowOff>
        </xdr:to>
        <xdr:sp macro="" textlink="">
          <xdr:nvSpPr>
            <xdr:cNvPr id="13497" name="Check Box 185" hidden="1">
              <a:extLst>
                <a:ext uri="{63B3BB69-23CF-44E3-9099-C40C66FF867C}">
                  <a14:compatExt spid="_x0000_s13497"/>
                </a:ext>
                <a:ext uri="{FF2B5EF4-FFF2-40B4-BE49-F238E27FC236}">
                  <a16:creationId xmlns:a16="http://schemas.microsoft.com/office/drawing/2014/main" id="{00000000-0008-0000-0200-0000B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80</xdr:row>
          <xdr:rowOff>25400</xdr:rowOff>
        </xdr:from>
        <xdr:to>
          <xdr:col>8</xdr:col>
          <xdr:colOff>406400</xdr:colOff>
          <xdr:row>80</xdr:row>
          <xdr:rowOff>171450</xdr:rowOff>
        </xdr:to>
        <xdr:sp macro="" textlink="">
          <xdr:nvSpPr>
            <xdr:cNvPr id="13498" name="Check Box 186" hidden="1">
              <a:extLst>
                <a:ext uri="{63B3BB69-23CF-44E3-9099-C40C66FF867C}">
                  <a14:compatExt spid="_x0000_s13498"/>
                </a:ext>
                <a:ext uri="{FF2B5EF4-FFF2-40B4-BE49-F238E27FC236}">
                  <a16:creationId xmlns:a16="http://schemas.microsoft.com/office/drawing/2014/main" id="{00000000-0008-0000-0200-0000B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81</xdr:row>
          <xdr:rowOff>25400</xdr:rowOff>
        </xdr:from>
        <xdr:to>
          <xdr:col>8</xdr:col>
          <xdr:colOff>406400</xdr:colOff>
          <xdr:row>81</xdr:row>
          <xdr:rowOff>171450</xdr:rowOff>
        </xdr:to>
        <xdr:sp macro="" textlink="">
          <xdr:nvSpPr>
            <xdr:cNvPr id="13499" name="Check Box 187" hidden="1">
              <a:extLst>
                <a:ext uri="{63B3BB69-23CF-44E3-9099-C40C66FF867C}">
                  <a14:compatExt spid="_x0000_s13499"/>
                </a:ext>
                <a:ext uri="{FF2B5EF4-FFF2-40B4-BE49-F238E27FC236}">
                  <a16:creationId xmlns:a16="http://schemas.microsoft.com/office/drawing/2014/main" id="{00000000-0008-0000-0200-0000B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82</xdr:row>
          <xdr:rowOff>19050</xdr:rowOff>
        </xdr:from>
        <xdr:to>
          <xdr:col>8</xdr:col>
          <xdr:colOff>400050</xdr:colOff>
          <xdr:row>82</xdr:row>
          <xdr:rowOff>165100</xdr:rowOff>
        </xdr:to>
        <xdr:sp macro="" textlink="">
          <xdr:nvSpPr>
            <xdr:cNvPr id="13500" name="Check Box 188" hidden="1">
              <a:extLst>
                <a:ext uri="{63B3BB69-23CF-44E3-9099-C40C66FF867C}">
                  <a14:compatExt spid="_x0000_s13500"/>
                </a:ext>
                <a:ext uri="{FF2B5EF4-FFF2-40B4-BE49-F238E27FC236}">
                  <a16:creationId xmlns:a16="http://schemas.microsoft.com/office/drawing/2014/main" id="{00000000-0008-0000-0200-0000B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83</xdr:row>
          <xdr:rowOff>25400</xdr:rowOff>
        </xdr:from>
        <xdr:to>
          <xdr:col>8</xdr:col>
          <xdr:colOff>400050</xdr:colOff>
          <xdr:row>83</xdr:row>
          <xdr:rowOff>171450</xdr:rowOff>
        </xdr:to>
        <xdr:sp macro="" textlink="">
          <xdr:nvSpPr>
            <xdr:cNvPr id="13501" name="Check Box 189" hidden="1">
              <a:extLst>
                <a:ext uri="{63B3BB69-23CF-44E3-9099-C40C66FF867C}">
                  <a14:compatExt spid="_x0000_s13501"/>
                </a:ext>
                <a:ext uri="{FF2B5EF4-FFF2-40B4-BE49-F238E27FC236}">
                  <a16:creationId xmlns:a16="http://schemas.microsoft.com/office/drawing/2014/main" id="{00000000-0008-0000-0200-0000B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84</xdr:row>
          <xdr:rowOff>120650</xdr:rowOff>
        </xdr:from>
        <xdr:to>
          <xdr:col>8</xdr:col>
          <xdr:colOff>400050</xdr:colOff>
          <xdr:row>84</xdr:row>
          <xdr:rowOff>266700</xdr:rowOff>
        </xdr:to>
        <xdr:sp macro="" textlink="">
          <xdr:nvSpPr>
            <xdr:cNvPr id="13502" name="Check Box 190" hidden="1">
              <a:extLst>
                <a:ext uri="{63B3BB69-23CF-44E3-9099-C40C66FF867C}">
                  <a14:compatExt spid="_x0000_s13502"/>
                </a:ext>
                <a:ext uri="{FF2B5EF4-FFF2-40B4-BE49-F238E27FC236}">
                  <a16:creationId xmlns:a16="http://schemas.microsoft.com/office/drawing/2014/main" id="{00000000-0008-0000-0200-0000B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85</xdr:row>
          <xdr:rowOff>38100</xdr:rowOff>
        </xdr:from>
        <xdr:to>
          <xdr:col>8</xdr:col>
          <xdr:colOff>400050</xdr:colOff>
          <xdr:row>85</xdr:row>
          <xdr:rowOff>184150</xdr:rowOff>
        </xdr:to>
        <xdr:sp macro="" textlink="">
          <xdr:nvSpPr>
            <xdr:cNvPr id="13503" name="Check Box 191" hidden="1">
              <a:extLst>
                <a:ext uri="{63B3BB69-23CF-44E3-9099-C40C66FF867C}">
                  <a14:compatExt spid="_x0000_s13503"/>
                </a:ext>
                <a:ext uri="{FF2B5EF4-FFF2-40B4-BE49-F238E27FC236}">
                  <a16:creationId xmlns:a16="http://schemas.microsoft.com/office/drawing/2014/main" id="{00000000-0008-0000-0200-0000B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86</xdr:row>
          <xdr:rowOff>133350</xdr:rowOff>
        </xdr:from>
        <xdr:to>
          <xdr:col>8</xdr:col>
          <xdr:colOff>400050</xdr:colOff>
          <xdr:row>86</xdr:row>
          <xdr:rowOff>279400</xdr:rowOff>
        </xdr:to>
        <xdr:sp macro="" textlink="">
          <xdr:nvSpPr>
            <xdr:cNvPr id="13504" name="Check Box 192" hidden="1">
              <a:extLst>
                <a:ext uri="{63B3BB69-23CF-44E3-9099-C40C66FF867C}">
                  <a14:compatExt spid="_x0000_s13504"/>
                </a:ext>
                <a:ext uri="{FF2B5EF4-FFF2-40B4-BE49-F238E27FC236}">
                  <a16:creationId xmlns:a16="http://schemas.microsoft.com/office/drawing/2014/main" id="{00000000-0008-0000-0200-0000C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87</xdr:row>
          <xdr:rowOff>120650</xdr:rowOff>
        </xdr:from>
        <xdr:to>
          <xdr:col>8</xdr:col>
          <xdr:colOff>400050</xdr:colOff>
          <xdr:row>87</xdr:row>
          <xdr:rowOff>266700</xdr:rowOff>
        </xdr:to>
        <xdr:sp macro="" textlink="">
          <xdr:nvSpPr>
            <xdr:cNvPr id="13505" name="Check Box 193" hidden="1">
              <a:extLst>
                <a:ext uri="{63B3BB69-23CF-44E3-9099-C40C66FF867C}">
                  <a14:compatExt spid="_x0000_s13505"/>
                </a:ext>
                <a:ext uri="{FF2B5EF4-FFF2-40B4-BE49-F238E27FC236}">
                  <a16:creationId xmlns:a16="http://schemas.microsoft.com/office/drawing/2014/main" id="{00000000-0008-0000-0200-0000C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88</xdr:row>
          <xdr:rowOff>19050</xdr:rowOff>
        </xdr:from>
        <xdr:to>
          <xdr:col>8</xdr:col>
          <xdr:colOff>400050</xdr:colOff>
          <xdr:row>88</xdr:row>
          <xdr:rowOff>165100</xdr:rowOff>
        </xdr:to>
        <xdr:sp macro="" textlink="">
          <xdr:nvSpPr>
            <xdr:cNvPr id="13506" name="Check Box 194" hidden="1">
              <a:extLst>
                <a:ext uri="{63B3BB69-23CF-44E3-9099-C40C66FF867C}">
                  <a14:compatExt spid="_x0000_s13506"/>
                </a:ext>
                <a:ext uri="{FF2B5EF4-FFF2-40B4-BE49-F238E27FC236}">
                  <a16:creationId xmlns:a16="http://schemas.microsoft.com/office/drawing/2014/main" id="{00000000-0008-0000-0200-0000C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89</xdr:row>
          <xdr:rowOff>133350</xdr:rowOff>
        </xdr:from>
        <xdr:to>
          <xdr:col>8</xdr:col>
          <xdr:colOff>400050</xdr:colOff>
          <xdr:row>89</xdr:row>
          <xdr:rowOff>279400</xdr:rowOff>
        </xdr:to>
        <xdr:sp macro="" textlink="">
          <xdr:nvSpPr>
            <xdr:cNvPr id="13507" name="Check Box 195" hidden="1">
              <a:extLst>
                <a:ext uri="{63B3BB69-23CF-44E3-9099-C40C66FF867C}">
                  <a14:compatExt spid="_x0000_s13507"/>
                </a:ext>
                <a:ext uri="{FF2B5EF4-FFF2-40B4-BE49-F238E27FC236}">
                  <a16:creationId xmlns:a16="http://schemas.microsoft.com/office/drawing/2014/main" id="{00000000-0008-0000-0200-0000C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90</xdr:row>
          <xdr:rowOff>12700</xdr:rowOff>
        </xdr:from>
        <xdr:to>
          <xdr:col>8</xdr:col>
          <xdr:colOff>406400</xdr:colOff>
          <xdr:row>90</xdr:row>
          <xdr:rowOff>158750</xdr:rowOff>
        </xdr:to>
        <xdr:sp macro="" textlink="">
          <xdr:nvSpPr>
            <xdr:cNvPr id="13508" name="Check Box 196" hidden="1">
              <a:extLst>
                <a:ext uri="{63B3BB69-23CF-44E3-9099-C40C66FF867C}">
                  <a14:compatExt spid="_x0000_s13508"/>
                </a:ext>
                <a:ext uri="{FF2B5EF4-FFF2-40B4-BE49-F238E27FC236}">
                  <a16:creationId xmlns:a16="http://schemas.microsoft.com/office/drawing/2014/main" id="{00000000-0008-0000-0200-0000C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91</xdr:row>
          <xdr:rowOff>133350</xdr:rowOff>
        </xdr:from>
        <xdr:to>
          <xdr:col>8</xdr:col>
          <xdr:colOff>400050</xdr:colOff>
          <xdr:row>92</xdr:row>
          <xdr:rowOff>88900</xdr:rowOff>
        </xdr:to>
        <xdr:sp macro="" textlink="">
          <xdr:nvSpPr>
            <xdr:cNvPr id="13509" name="Check Box 197" hidden="1">
              <a:extLst>
                <a:ext uri="{63B3BB69-23CF-44E3-9099-C40C66FF867C}">
                  <a14:compatExt spid="_x0000_s13509"/>
                </a:ext>
                <a:ext uri="{FF2B5EF4-FFF2-40B4-BE49-F238E27FC236}">
                  <a16:creationId xmlns:a16="http://schemas.microsoft.com/office/drawing/2014/main" id="{00000000-0008-0000-0200-0000C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93</xdr:row>
          <xdr:rowOff>19050</xdr:rowOff>
        </xdr:from>
        <xdr:to>
          <xdr:col>8</xdr:col>
          <xdr:colOff>406400</xdr:colOff>
          <xdr:row>93</xdr:row>
          <xdr:rowOff>165100</xdr:rowOff>
        </xdr:to>
        <xdr:sp macro="" textlink="">
          <xdr:nvSpPr>
            <xdr:cNvPr id="13510" name="Check Box 198" hidden="1">
              <a:extLst>
                <a:ext uri="{63B3BB69-23CF-44E3-9099-C40C66FF867C}">
                  <a14:compatExt spid="_x0000_s13510"/>
                </a:ext>
                <a:ext uri="{FF2B5EF4-FFF2-40B4-BE49-F238E27FC236}">
                  <a16:creationId xmlns:a16="http://schemas.microsoft.com/office/drawing/2014/main" id="{00000000-0008-0000-0200-0000C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94</xdr:row>
          <xdr:rowOff>120650</xdr:rowOff>
        </xdr:from>
        <xdr:to>
          <xdr:col>8</xdr:col>
          <xdr:colOff>400050</xdr:colOff>
          <xdr:row>94</xdr:row>
          <xdr:rowOff>266700</xdr:rowOff>
        </xdr:to>
        <xdr:sp macro="" textlink="">
          <xdr:nvSpPr>
            <xdr:cNvPr id="13511" name="Check Box 199" hidden="1">
              <a:extLst>
                <a:ext uri="{63B3BB69-23CF-44E3-9099-C40C66FF867C}">
                  <a14:compatExt spid="_x0000_s13511"/>
                </a:ext>
                <a:ext uri="{FF2B5EF4-FFF2-40B4-BE49-F238E27FC236}">
                  <a16:creationId xmlns:a16="http://schemas.microsoft.com/office/drawing/2014/main" id="{00000000-0008-0000-0200-0000C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95</xdr:row>
          <xdr:rowOff>38100</xdr:rowOff>
        </xdr:from>
        <xdr:to>
          <xdr:col>8</xdr:col>
          <xdr:colOff>400050</xdr:colOff>
          <xdr:row>95</xdr:row>
          <xdr:rowOff>184150</xdr:rowOff>
        </xdr:to>
        <xdr:sp macro="" textlink="">
          <xdr:nvSpPr>
            <xdr:cNvPr id="13513" name="Check Box 201" hidden="1">
              <a:extLst>
                <a:ext uri="{63B3BB69-23CF-44E3-9099-C40C66FF867C}">
                  <a14:compatExt spid="_x0000_s13513"/>
                </a:ext>
                <a:ext uri="{FF2B5EF4-FFF2-40B4-BE49-F238E27FC236}">
                  <a16:creationId xmlns:a16="http://schemas.microsoft.com/office/drawing/2014/main" id="{00000000-0008-0000-0200-0000C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96</xdr:row>
          <xdr:rowOff>38100</xdr:rowOff>
        </xdr:from>
        <xdr:to>
          <xdr:col>8</xdr:col>
          <xdr:colOff>400050</xdr:colOff>
          <xdr:row>96</xdr:row>
          <xdr:rowOff>184150</xdr:rowOff>
        </xdr:to>
        <xdr:sp macro="" textlink="">
          <xdr:nvSpPr>
            <xdr:cNvPr id="13514" name="Check Box 202" hidden="1">
              <a:extLst>
                <a:ext uri="{63B3BB69-23CF-44E3-9099-C40C66FF867C}">
                  <a14:compatExt spid="_x0000_s13514"/>
                </a:ext>
                <a:ext uri="{FF2B5EF4-FFF2-40B4-BE49-F238E27FC236}">
                  <a16:creationId xmlns:a16="http://schemas.microsoft.com/office/drawing/2014/main" id="{00000000-0008-0000-0200-0000C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97</xdr:row>
          <xdr:rowOff>38100</xdr:rowOff>
        </xdr:from>
        <xdr:to>
          <xdr:col>8</xdr:col>
          <xdr:colOff>400050</xdr:colOff>
          <xdr:row>97</xdr:row>
          <xdr:rowOff>184150</xdr:rowOff>
        </xdr:to>
        <xdr:sp macro="" textlink="">
          <xdr:nvSpPr>
            <xdr:cNvPr id="13515" name="Check Box 203" hidden="1">
              <a:extLst>
                <a:ext uri="{63B3BB69-23CF-44E3-9099-C40C66FF867C}">
                  <a14:compatExt spid="_x0000_s13515"/>
                </a:ext>
                <a:ext uri="{FF2B5EF4-FFF2-40B4-BE49-F238E27FC236}">
                  <a16:creationId xmlns:a16="http://schemas.microsoft.com/office/drawing/2014/main" id="{00000000-0008-0000-0200-0000C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98</xdr:row>
          <xdr:rowOff>19050</xdr:rowOff>
        </xdr:from>
        <xdr:to>
          <xdr:col>8</xdr:col>
          <xdr:colOff>406400</xdr:colOff>
          <xdr:row>98</xdr:row>
          <xdr:rowOff>165100</xdr:rowOff>
        </xdr:to>
        <xdr:sp macro="" textlink="">
          <xdr:nvSpPr>
            <xdr:cNvPr id="13516" name="Check Box 204" hidden="1">
              <a:extLst>
                <a:ext uri="{63B3BB69-23CF-44E3-9099-C40C66FF867C}">
                  <a14:compatExt spid="_x0000_s13516"/>
                </a:ext>
                <a:ext uri="{FF2B5EF4-FFF2-40B4-BE49-F238E27FC236}">
                  <a16:creationId xmlns:a16="http://schemas.microsoft.com/office/drawing/2014/main" id="{00000000-0008-0000-0200-0000C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99</xdr:row>
          <xdr:rowOff>25400</xdr:rowOff>
        </xdr:from>
        <xdr:to>
          <xdr:col>8</xdr:col>
          <xdr:colOff>406400</xdr:colOff>
          <xdr:row>99</xdr:row>
          <xdr:rowOff>171450</xdr:rowOff>
        </xdr:to>
        <xdr:sp macro="" textlink="">
          <xdr:nvSpPr>
            <xdr:cNvPr id="13517" name="Check Box 205" hidden="1">
              <a:extLst>
                <a:ext uri="{63B3BB69-23CF-44E3-9099-C40C66FF867C}">
                  <a14:compatExt spid="_x0000_s13517"/>
                </a:ext>
                <a:ext uri="{FF2B5EF4-FFF2-40B4-BE49-F238E27FC236}">
                  <a16:creationId xmlns:a16="http://schemas.microsoft.com/office/drawing/2014/main" id="{00000000-0008-0000-0200-0000C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100</xdr:row>
          <xdr:rowOff>215900</xdr:rowOff>
        </xdr:from>
        <xdr:to>
          <xdr:col>8</xdr:col>
          <xdr:colOff>400050</xdr:colOff>
          <xdr:row>100</xdr:row>
          <xdr:rowOff>361950</xdr:rowOff>
        </xdr:to>
        <xdr:sp macro="" textlink="">
          <xdr:nvSpPr>
            <xdr:cNvPr id="13518" name="Check Box 206" hidden="1">
              <a:extLst>
                <a:ext uri="{63B3BB69-23CF-44E3-9099-C40C66FF867C}">
                  <a14:compatExt spid="_x0000_s13518"/>
                </a:ext>
                <a:ext uri="{FF2B5EF4-FFF2-40B4-BE49-F238E27FC236}">
                  <a16:creationId xmlns:a16="http://schemas.microsoft.com/office/drawing/2014/main" id="{00000000-0008-0000-0200-0000C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101</xdr:row>
          <xdr:rowOff>101600</xdr:rowOff>
        </xdr:from>
        <xdr:to>
          <xdr:col>8</xdr:col>
          <xdr:colOff>400050</xdr:colOff>
          <xdr:row>101</xdr:row>
          <xdr:rowOff>247650</xdr:rowOff>
        </xdr:to>
        <xdr:sp macro="" textlink="">
          <xdr:nvSpPr>
            <xdr:cNvPr id="13519" name="Check Box 207" hidden="1">
              <a:extLst>
                <a:ext uri="{63B3BB69-23CF-44E3-9099-C40C66FF867C}">
                  <a14:compatExt spid="_x0000_s13519"/>
                </a:ext>
                <a:ext uri="{FF2B5EF4-FFF2-40B4-BE49-F238E27FC236}">
                  <a16:creationId xmlns:a16="http://schemas.microsoft.com/office/drawing/2014/main" id="{00000000-0008-0000-0200-0000C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102</xdr:row>
          <xdr:rowOff>12700</xdr:rowOff>
        </xdr:from>
        <xdr:to>
          <xdr:col>8</xdr:col>
          <xdr:colOff>400050</xdr:colOff>
          <xdr:row>102</xdr:row>
          <xdr:rowOff>158750</xdr:rowOff>
        </xdr:to>
        <xdr:sp macro="" textlink="">
          <xdr:nvSpPr>
            <xdr:cNvPr id="13520" name="Check Box 208" hidden="1">
              <a:extLst>
                <a:ext uri="{63B3BB69-23CF-44E3-9099-C40C66FF867C}">
                  <a14:compatExt spid="_x0000_s13520"/>
                </a:ext>
                <a:ext uri="{FF2B5EF4-FFF2-40B4-BE49-F238E27FC236}">
                  <a16:creationId xmlns:a16="http://schemas.microsoft.com/office/drawing/2014/main" id="{00000000-0008-0000-0200-0000D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103</xdr:row>
          <xdr:rowOff>19050</xdr:rowOff>
        </xdr:from>
        <xdr:to>
          <xdr:col>8</xdr:col>
          <xdr:colOff>406400</xdr:colOff>
          <xdr:row>103</xdr:row>
          <xdr:rowOff>165100</xdr:rowOff>
        </xdr:to>
        <xdr:sp macro="" textlink="">
          <xdr:nvSpPr>
            <xdr:cNvPr id="13521" name="Check Box 209" hidden="1">
              <a:extLst>
                <a:ext uri="{63B3BB69-23CF-44E3-9099-C40C66FF867C}">
                  <a14:compatExt spid="_x0000_s13521"/>
                </a:ext>
                <a:ext uri="{FF2B5EF4-FFF2-40B4-BE49-F238E27FC236}">
                  <a16:creationId xmlns:a16="http://schemas.microsoft.com/office/drawing/2014/main" id="{00000000-0008-0000-0200-0000D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104</xdr:row>
          <xdr:rowOff>19050</xdr:rowOff>
        </xdr:from>
        <xdr:to>
          <xdr:col>8</xdr:col>
          <xdr:colOff>406400</xdr:colOff>
          <xdr:row>104</xdr:row>
          <xdr:rowOff>165100</xdr:rowOff>
        </xdr:to>
        <xdr:sp macro="" textlink="">
          <xdr:nvSpPr>
            <xdr:cNvPr id="13522" name="Check Box 210" hidden="1">
              <a:extLst>
                <a:ext uri="{63B3BB69-23CF-44E3-9099-C40C66FF867C}">
                  <a14:compatExt spid="_x0000_s13522"/>
                </a:ext>
                <a:ext uri="{FF2B5EF4-FFF2-40B4-BE49-F238E27FC236}">
                  <a16:creationId xmlns:a16="http://schemas.microsoft.com/office/drawing/2014/main" id="{00000000-0008-0000-0200-0000D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105</xdr:row>
          <xdr:rowOff>44450</xdr:rowOff>
        </xdr:from>
        <xdr:to>
          <xdr:col>8</xdr:col>
          <xdr:colOff>400050</xdr:colOff>
          <xdr:row>105</xdr:row>
          <xdr:rowOff>152400</xdr:rowOff>
        </xdr:to>
        <xdr:sp macro="" textlink="">
          <xdr:nvSpPr>
            <xdr:cNvPr id="13523" name="Check Box 211" hidden="1">
              <a:extLst>
                <a:ext uri="{63B3BB69-23CF-44E3-9099-C40C66FF867C}">
                  <a14:compatExt spid="_x0000_s13523"/>
                </a:ext>
                <a:ext uri="{FF2B5EF4-FFF2-40B4-BE49-F238E27FC236}">
                  <a16:creationId xmlns:a16="http://schemas.microsoft.com/office/drawing/2014/main" id="{00000000-0008-0000-0200-0000D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106</xdr:row>
          <xdr:rowOff>38100</xdr:rowOff>
        </xdr:from>
        <xdr:to>
          <xdr:col>8</xdr:col>
          <xdr:colOff>400050</xdr:colOff>
          <xdr:row>106</xdr:row>
          <xdr:rowOff>184150</xdr:rowOff>
        </xdr:to>
        <xdr:sp macro="" textlink="">
          <xdr:nvSpPr>
            <xdr:cNvPr id="13524" name="Check Box 212" hidden="1">
              <a:extLst>
                <a:ext uri="{63B3BB69-23CF-44E3-9099-C40C66FF867C}">
                  <a14:compatExt spid="_x0000_s13524"/>
                </a:ext>
                <a:ext uri="{FF2B5EF4-FFF2-40B4-BE49-F238E27FC236}">
                  <a16:creationId xmlns:a16="http://schemas.microsoft.com/office/drawing/2014/main" id="{00000000-0008-0000-0200-0000D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107</xdr:row>
          <xdr:rowOff>38100</xdr:rowOff>
        </xdr:from>
        <xdr:to>
          <xdr:col>8</xdr:col>
          <xdr:colOff>400050</xdr:colOff>
          <xdr:row>107</xdr:row>
          <xdr:rowOff>184150</xdr:rowOff>
        </xdr:to>
        <xdr:sp macro="" textlink="">
          <xdr:nvSpPr>
            <xdr:cNvPr id="13525" name="Check Box 213" hidden="1">
              <a:extLst>
                <a:ext uri="{63B3BB69-23CF-44E3-9099-C40C66FF867C}">
                  <a14:compatExt spid="_x0000_s13525"/>
                </a:ext>
                <a:ext uri="{FF2B5EF4-FFF2-40B4-BE49-F238E27FC236}">
                  <a16:creationId xmlns:a16="http://schemas.microsoft.com/office/drawing/2014/main" id="{00000000-0008-0000-0200-0000D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108</xdr:row>
          <xdr:rowOff>107950</xdr:rowOff>
        </xdr:from>
        <xdr:to>
          <xdr:col>8</xdr:col>
          <xdr:colOff>406400</xdr:colOff>
          <xdr:row>108</xdr:row>
          <xdr:rowOff>254000</xdr:rowOff>
        </xdr:to>
        <xdr:sp macro="" textlink="">
          <xdr:nvSpPr>
            <xdr:cNvPr id="13526" name="Check Box 214" hidden="1">
              <a:extLst>
                <a:ext uri="{63B3BB69-23CF-44E3-9099-C40C66FF867C}">
                  <a14:compatExt spid="_x0000_s13526"/>
                </a:ext>
                <a:ext uri="{FF2B5EF4-FFF2-40B4-BE49-F238E27FC236}">
                  <a16:creationId xmlns:a16="http://schemas.microsoft.com/office/drawing/2014/main" id="{00000000-0008-0000-0200-0000D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109</xdr:row>
          <xdr:rowOff>25400</xdr:rowOff>
        </xdr:from>
        <xdr:to>
          <xdr:col>8</xdr:col>
          <xdr:colOff>406400</xdr:colOff>
          <xdr:row>109</xdr:row>
          <xdr:rowOff>171450</xdr:rowOff>
        </xdr:to>
        <xdr:sp macro="" textlink="">
          <xdr:nvSpPr>
            <xdr:cNvPr id="13527" name="Check Box 215" hidden="1">
              <a:extLst>
                <a:ext uri="{63B3BB69-23CF-44E3-9099-C40C66FF867C}">
                  <a14:compatExt spid="_x0000_s13527"/>
                </a:ext>
                <a:ext uri="{FF2B5EF4-FFF2-40B4-BE49-F238E27FC236}">
                  <a16:creationId xmlns:a16="http://schemas.microsoft.com/office/drawing/2014/main" id="{00000000-0008-0000-0200-0000D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110</xdr:row>
          <xdr:rowOff>107950</xdr:rowOff>
        </xdr:from>
        <xdr:to>
          <xdr:col>8</xdr:col>
          <xdr:colOff>406400</xdr:colOff>
          <xdr:row>110</xdr:row>
          <xdr:rowOff>254000</xdr:rowOff>
        </xdr:to>
        <xdr:sp macro="" textlink="">
          <xdr:nvSpPr>
            <xdr:cNvPr id="13528" name="Check Box 216" hidden="1">
              <a:extLst>
                <a:ext uri="{63B3BB69-23CF-44E3-9099-C40C66FF867C}">
                  <a14:compatExt spid="_x0000_s13528"/>
                </a:ext>
                <a:ext uri="{FF2B5EF4-FFF2-40B4-BE49-F238E27FC236}">
                  <a16:creationId xmlns:a16="http://schemas.microsoft.com/office/drawing/2014/main" id="{00000000-0008-0000-0200-0000D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111</xdr:row>
          <xdr:rowOff>203200</xdr:rowOff>
        </xdr:from>
        <xdr:to>
          <xdr:col>8</xdr:col>
          <xdr:colOff>400050</xdr:colOff>
          <xdr:row>111</xdr:row>
          <xdr:rowOff>349250</xdr:rowOff>
        </xdr:to>
        <xdr:sp macro="" textlink="">
          <xdr:nvSpPr>
            <xdr:cNvPr id="13529" name="Check Box 217" hidden="1">
              <a:extLst>
                <a:ext uri="{63B3BB69-23CF-44E3-9099-C40C66FF867C}">
                  <a14:compatExt spid="_x0000_s13529"/>
                </a:ext>
                <a:ext uri="{FF2B5EF4-FFF2-40B4-BE49-F238E27FC236}">
                  <a16:creationId xmlns:a16="http://schemas.microsoft.com/office/drawing/2014/main" id="{00000000-0008-0000-0200-0000D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112</xdr:row>
          <xdr:rowOff>12700</xdr:rowOff>
        </xdr:from>
        <xdr:to>
          <xdr:col>8</xdr:col>
          <xdr:colOff>406400</xdr:colOff>
          <xdr:row>112</xdr:row>
          <xdr:rowOff>158750</xdr:rowOff>
        </xdr:to>
        <xdr:sp macro="" textlink="">
          <xdr:nvSpPr>
            <xdr:cNvPr id="13530" name="Check Box 218" hidden="1">
              <a:extLst>
                <a:ext uri="{63B3BB69-23CF-44E3-9099-C40C66FF867C}">
                  <a14:compatExt spid="_x0000_s13530"/>
                </a:ext>
                <a:ext uri="{FF2B5EF4-FFF2-40B4-BE49-F238E27FC236}">
                  <a16:creationId xmlns:a16="http://schemas.microsoft.com/office/drawing/2014/main" id="{00000000-0008-0000-0200-0000D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113</xdr:row>
          <xdr:rowOff>25400</xdr:rowOff>
        </xdr:from>
        <xdr:to>
          <xdr:col>8</xdr:col>
          <xdr:colOff>400050</xdr:colOff>
          <xdr:row>113</xdr:row>
          <xdr:rowOff>171450</xdr:rowOff>
        </xdr:to>
        <xdr:sp macro="" textlink="">
          <xdr:nvSpPr>
            <xdr:cNvPr id="13531" name="Check Box 219" hidden="1">
              <a:extLst>
                <a:ext uri="{63B3BB69-23CF-44E3-9099-C40C66FF867C}">
                  <a14:compatExt spid="_x0000_s13531"/>
                </a:ext>
                <a:ext uri="{FF2B5EF4-FFF2-40B4-BE49-F238E27FC236}">
                  <a16:creationId xmlns:a16="http://schemas.microsoft.com/office/drawing/2014/main" id="{00000000-0008-0000-0200-0000D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114</xdr:row>
          <xdr:rowOff>120650</xdr:rowOff>
        </xdr:from>
        <xdr:to>
          <xdr:col>8</xdr:col>
          <xdr:colOff>400050</xdr:colOff>
          <xdr:row>114</xdr:row>
          <xdr:rowOff>266700</xdr:rowOff>
        </xdr:to>
        <xdr:sp macro="" textlink="">
          <xdr:nvSpPr>
            <xdr:cNvPr id="13532" name="Check Box 220" hidden="1">
              <a:extLst>
                <a:ext uri="{63B3BB69-23CF-44E3-9099-C40C66FF867C}">
                  <a14:compatExt spid="_x0000_s13532"/>
                </a:ext>
                <a:ext uri="{FF2B5EF4-FFF2-40B4-BE49-F238E27FC236}">
                  <a16:creationId xmlns:a16="http://schemas.microsoft.com/office/drawing/2014/main" id="{00000000-0008-0000-0200-0000D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116</xdr:row>
          <xdr:rowOff>38100</xdr:rowOff>
        </xdr:from>
        <xdr:to>
          <xdr:col>8</xdr:col>
          <xdr:colOff>400050</xdr:colOff>
          <xdr:row>116</xdr:row>
          <xdr:rowOff>184150</xdr:rowOff>
        </xdr:to>
        <xdr:sp macro="" textlink="">
          <xdr:nvSpPr>
            <xdr:cNvPr id="13534" name="Check Box 222" hidden="1">
              <a:extLst>
                <a:ext uri="{63B3BB69-23CF-44E3-9099-C40C66FF867C}">
                  <a14:compatExt spid="_x0000_s13534"/>
                </a:ext>
                <a:ext uri="{FF2B5EF4-FFF2-40B4-BE49-F238E27FC236}">
                  <a16:creationId xmlns:a16="http://schemas.microsoft.com/office/drawing/2014/main" id="{00000000-0008-0000-0200-0000D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118</xdr:row>
          <xdr:rowOff>38100</xdr:rowOff>
        </xdr:from>
        <xdr:to>
          <xdr:col>8</xdr:col>
          <xdr:colOff>400050</xdr:colOff>
          <xdr:row>118</xdr:row>
          <xdr:rowOff>184150</xdr:rowOff>
        </xdr:to>
        <xdr:sp macro="" textlink="">
          <xdr:nvSpPr>
            <xdr:cNvPr id="13535" name="Check Box 223" hidden="1">
              <a:extLst>
                <a:ext uri="{63B3BB69-23CF-44E3-9099-C40C66FF867C}">
                  <a14:compatExt spid="_x0000_s13535"/>
                </a:ext>
                <a:ext uri="{FF2B5EF4-FFF2-40B4-BE49-F238E27FC236}">
                  <a16:creationId xmlns:a16="http://schemas.microsoft.com/office/drawing/2014/main" id="{00000000-0008-0000-0200-0000D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119</xdr:row>
          <xdr:rowOff>38100</xdr:rowOff>
        </xdr:from>
        <xdr:to>
          <xdr:col>8</xdr:col>
          <xdr:colOff>400050</xdr:colOff>
          <xdr:row>119</xdr:row>
          <xdr:rowOff>184150</xdr:rowOff>
        </xdr:to>
        <xdr:sp macro="" textlink="">
          <xdr:nvSpPr>
            <xdr:cNvPr id="13536" name="Check Box 224" hidden="1">
              <a:extLst>
                <a:ext uri="{63B3BB69-23CF-44E3-9099-C40C66FF867C}">
                  <a14:compatExt spid="_x0000_s13536"/>
                </a:ext>
                <a:ext uri="{FF2B5EF4-FFF2-40B4-BE49-F238E27FC236}">
                  <a16:creationId xmlns:a16="http://schemas.microsoft.com/office/drawing/2014/main" id="{00000000-0008-0000-0200-0000E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120</xdr:row>
          <xdr:rowOff>38100</xdr:rowOff>
        </xdr:from>
        <xdr:to>
          <xdr:col>8</xdr:col>
          <xdr:colOff>400050</xdr:colOff>
          <xdr:row>120</xdr:row>
          <xdr:rowOff>184150</xdr:rowOff>
        </xdr:to>
        <xdr:sp macro="" textlink="">
          <xdr:nvSpPr>
            <xdr:cNvPr id="13537" name="Check Box 225" hidden="1">
              <a:extLst>
                <a:ext uri="{63B3BB69-23CF-44E3-9099-C40C66FF867C}">
                  <a14:compatExt spid="_x0000_s13537"/>
                </a:ext>
                <a:ext uri="{FF2B5EF4-FFF2-40B4-BE49-F238E27FC236}">
                  <a16:creationId xmlns:a16="http://schemas.microsoft.com/office/drawing/2014/main" id="{00000000-0008-0000-0200-0000E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121</xdr:row>
          <xdr:rowOff>38100</xdr:rowOff>
        </xdr:from>
        <xdr:to>
          <xdr:col>8</xdr:col>
          <xdr:colOff>400050</xdr:colOff>
          <xdr:row>121</xdr:row>
          <xdr:rowOff>184150</xdr:rowOff>
        </xdr:to>
        <xdr:sp macro="" textlink="">
          <xdr:nvSpPr>
            <xdr:cNvPr id="13538" name="Check Box 226" hidden="1">
              <a:extLst>
                <a:ext uri="{63B3BB69-23CF-44E3-9099-C40C66FF867C}">
                  <a14:compatExt spid="_x0000_s13538"/>
                </a:ext>
                <a:ext uri="{FF2B5EF4-FFF2-40B4-BE49-F238E27FC236}">
                  <a16:creationId xmlns:a16="http://schemas.microsoft.com/office/drawing/2014/main" id="{00000000-0008-0000-0200-0000E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122</xdr:row>
          <xdr:rowOff>38100</xdr:rowOff>
        </xdr:from>
        <xdr:to>
          <xdr:col>8</xdr:col>
          <xdr:colOff>400050</xdr:colOff>
          <xdr:row>122</xdr:row>
          <xdr:rowOff>184150</xdr:rowOff>
        </xdr:to>
        <xdr:sp macro="" textlink="">
          <xdr:nvSpPr>
            <xdr:cNvPr id="13539" name="Check Box 227" hidden="1">
              <a:extLst>
                <a:ext uri="{63B3BB69-23CF-44E3-9099-C40C66FF867C}">
                  <a14:compatExt spid="_x0000_s13539"/>
                </a:ext>
                <a:ext uri="{FF2B5EF4-FFF2-40B4-BE49-F238E27FC236}">
                  <a16:creationId xmlns:a16="http://schemas.microsoft.com/office/drawing/2014/main" id="{00000000-0008-0000-0200-0000E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123</xdr:row>
          <xdr:rowOff>38100</xdr:rowOff>
        </xdr:from>
        <xdr:to>
          <xdr:col>8</xdr:col>
          <xdr:colOff>400050</xdr:colOff>
          <xdr:row>123</xdr:row>
          <xdr:rowOff>184150</xdr:rowOff>
        </xdr:to>
        <xdr:sp macro="" textlink="">
          <xdr:nvSpPr>
            <xdr:cNvPr id="13540" name="Check Box 228" hidden="1">
              <a:extLst>
                <a:ext uri="{63B3BB69-23CF-44E3-9099-C40C66FF867C}">
                  <a14:compatExt spid="_x0000_s13540"/>
                </a:ext>
                <a:ext uri="{FF2B5EF4-FFF2-40B4-BE49-F238E27FC236}">
                  <a16:creationId xmlns:a16="http://schemas.microsoft.com/office/drawing/2014/main" id="{00000000-0008-0000-0200-0000E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124</xdr:row>
          <xdr:rowOff>114300</xdr:rowOff>
        </xdr:from>
        <xdr:to>
          <xdr:col>8</xdr:col>
          <xdr:colOff>400050</xdr:colOff>
          <xdr:row>124</xdr:row>
          <xdr:rowOff>260350</xdr:rowOff>
        </xdr:to>
        <xdr:sp macro="" textlink="">
          <xdr:nvSpPr>
            <xdr:cNvPr id="13541" name="Check Box 229" hidden="1">
              <a:extLst>
                <a:ext uri="{63B3BB69-23CF-44E3-9099-C40C66FF867C}">
                  <a14:compatExt spid="_x0000_s13541"/>
                </a:ext>
                <a:ext uri="{FF2B5EF4-FFF2-40B4-BE49-F238E27FC236}">
                  <a16:creationId xmlns:a16="http://schemas.microsoft.com/office/drawing/2014/main" id="{00000000-0008-0000-0200-0000E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125</xdr:row>
          <xdr:rowOff>25400</xdr:rowOff>
        </xdr:from>
        <xdr:to>
          <xdr:col>8</xdr:col>
          <xdr:colOff>400050</xdr:colOff>
          <xdr:row>125</xdr:row>
          <xdr:rowOff>171450</xdr:rowOff>
        </xdr:to>
        <xdr:sp macro="" textlink="">
          <xdr:nvSpPr>
            <xdr:cNvPr id="13542" name="Check Box 230" hidden="1">
              <a:extLst>
                <a:ext uri="{63B3BB69-23CF-44E3-9099-C40C66FF867C}">
                  <a14:compatExt spid="_x0000_s13542"/>
                </a:ext>
                <a:ext uri="{FF2B5EF4-FFF2-40B4-BE49-F238E27FC236}">
                  <a16:creationId xmlns:a16="http://schemas.microsoft.com/office/drawing/2014/main" id="{00000000-0008-0000-0200-0000E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127</xdr:row>
          <xdr:rowOff>120650</xdr:rowOff>
        </xdr:from>
        <xdr:to>
          <xdr:col>8</xdr:col>
          <xdr:colOff>400050</xdr:colOff>
          <xdr:row>127</xdr:row>
          <xdr:rowOff>266700</xdr:rowOff>
        </xdr:to>
        <xdr:sp macro="" textlink="">
          <xdr:nvSpPr>
            <xdr:cNvPr id="13544" name="Check Box 232" hidden="1">
              <a:extLst>
                <a:ext uri="{63B3BB69-23CF-44E3-9099-C40C66FF867C}">
                  <a14:compatExt spid="_x0000_s13544"/>
                </a:ext>
                <a:ext uri="{FF2B5EF4-FFF2-40B4-BE49-F238E27FC236}">
                  <a16:creationId xmlns:a16="http://schemas.microsoft.com/office/drawing/2014/main" id="{00000000-0008-0000-0200-0000E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128</xdr:row>
          <xdr:rowOff>38100</xdr:rowOff>
        </xdr:from>
        <xdr:to>
          <xdr:col>8</xdr:col>
          <xdr:colOff>400050</xdr:colOff>
          <xdr:row>128</xdr:row>
          <xdr:rowOff>184150</xdr:rowOff>
        </xdr:to>
        <xdr:sp macro="" textlink="">
          <xdr:nvSpPr>
            <xdr:cNvPr id="13545" name="Check Box 233" hidden="1">
              <a:extLst>
                <a:ext uri="{63B3BB69-23CF-44E3-9099-C40C66FF867C}">
                  <a14:compatExt spid="_x0000_s13545"/>
                </a:ext>
                <a:ext uri="{FF2B5EF4-FFF2-40B4-BE49-F238E27FC236}">
                  <a16:creationId xmlns:a16="http://schemas.microsoft.com/office/drawing/2014/main" id="{00000000-0008-0000-0200-0000E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129</xdr:row>
          <xdr:rowOff>38100</xdr:rowOff>
        </xdr:from>
        <xdr:to>
          <xdr:col>8</xdr:col>
          <xdr:colOff>400050</xdr:colOff>
          <xdr:row>129</xdr:row>
          <xdr:rowOff>184150</xdr:rowOff>
        </xdr:to>
        <xdr:sp macro="" textlink="">
          <xdr:nvSpPr>
            <xdr:cNvPr id="13546" name="Check Box 234" hidden="1">
              <a:extLst>
                <a:ext uri="{63B3BB69-23CF-44E3-9099-C40C66FF867C}">
                  <a14:compatExt spid="_x0000_s13546"/>
                </a:ext>
                <a:ext uri="{FF2B5EF4-FFF2-40B4-BE49-F238E27FC236}">
                  <a16:creationId xmlns:a16="http://schemas.microsoft.com/office/drawing/2014/main" id="{00000000-0008-0000-0200-0000E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130</xdr:row>
          <xdr:rowOff>38100</xdr:rowOff>
        </xdr:from>
        <xdr:to>
          <xdr:col>8</xdr:col>
          <xdr:colOff>400050</xdr:colOff>
          <xdr:row>130</xdr:row>
          <xdr:rowOff>184150</xdr:rowOff>
        </xdr:to>
        <xdr:sp macro="" textlink="">
          <xdr:nvSpPr>
            <xdr:cNvPr id="13547" name="Check Box 235" hidden="1">
              <a:extLst>
                <a:ext uri="{63B3BB69-23CF-44E3-9099-C40C66FF867C}">
                  <a14:compatExt spid="_x0000_s13547"/>
                </a:ext>
                <a:ext uri="{FF2B5EF4-FFF2-40B4-BE49-F238E27FC236}">
                  <a16:creationId xmlns:a16="http://schemas.microsoft.com/office/drawing/2014/main" id="{00000000-0008-0000-0200-0000E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131</xdr:row>
          <xdr:rowOff>38100</xdr:rowOff>
        </xdr:from>
        <xdr:to>
          <xdr:col>8</xdr:col>
          <xdr:colOff>400050</xdr:colOff>
          <xdr:row>131</xdr:row>
          <xdr:rowOff>184150</xdr:rowOff>
        </xdr:to>
        <xdr:sp macro="" textlink="">
          <xdr:nvSpPr>
            <xdr:cNvPr id="13548" name="Check Box 236" hidden="1">
              <a:extLst>
                <a:ext uri="{63B3BB69-23CF-44E3-9099-C40C66FF867C}">
                  <a14:compatExt spid="_x0000_s13548"/>
                </a:ext>
                <a:ext uri="{FF2B5EF4-FFF2-40B4-BE49-F238E27FC236}">
                  <a16:creationId xmlns:a16="http://schemas.microsoft.com/office/drawing/2014/main" id="{00000000-0008-0000-0200-0000E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132</xdr:row>
          <xdr:rowOff>19050</xdr:rowOff>
        </xdr:from>
        <xdr:to>
          <xdr:col>8</xdr:col>
          <xdr:colOff>406400</xdr:colOff>
          <xdr:row>132</xdr:row>
          <xdr:rowOff>165100</xdr:rowOff>
        </xdr:to>
        <xdr:sp macro="" textlink="">
          <xdr:nvSpPr>
            <xdr:cNvPr id="13549" name="Check Box 237" hidden="1">
              <a:extLst>
                <a:ext uri="{63B3BB69-23CF-44E3-9099-C40C66FF867C}">
                  <a14:compatExt spid="_x0000_s13549"/>
                </a:ext>
                <a:ext uri="{FF2B5EF4-FFF2-40B4-BE49-F238E27FC236}">
                  <a16:creationId xmlns:a16="http://schemas.microsoft.com/office/drawing/2014/main" id="{00000000-0008-0000-0200-0000E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133</xdr:row>
          <xdr:rowOff>19050</xdr:rowOff>
        </xdr:from>
        <xdr:to>
          <xdr:col>8</xdr:col>
          <xdr:colOff>400050</xdr:colOff>
          <xdr:row>133</xdr:row>
          <xdr:rowOff>165100</xdr:rowOff>
        </xdr:to>
        <xdr:sp macro="" textlink="">
          <xdr:nvSpPr>
            <xdr:cNvPr id="13550" name="Check Box 238" hidden="1">
              <a:extLst>
                <a:ext uri="{63B3BB69-23CF-44E3-9099-C40C66FF867C}">
                  <a14:compatExt spid="_x0000_s13550"/>
                </a:ext>
                <a:ext uri="{FF2B5EF4-FFF2-40B4-BE49-F238E27FC236}">
                  <a16:creationId xmlns:a16="http://schemas.microsoft.com/office/drawing/2014/main" id="{00000000-0008-0000-0200-0000E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136</xdr:row>
          <xdr:rowOff>133350</xdr:rowOff>
        </xdr:from>
        <xdr:to>
          <xdr:col>8</xdr:col>
          <xdr:colOff>400050</xdr:colOff>
          <xdr:row>136</xdr:row>
          <xdr:rowOff>247650</xdr:rowOff>
        </xdr:to>
        <xdr:sp macro="" textlink="">
          <xdr:nvSpPr>
            <xdr:cNvPr id="13553" name="Check Box 241" hidden="1">
              <a:extLst>
                <a:ext uri="{63B3BB69-23CF-44E3-9099-C40C66FF867C}">
                  <a14:compatExt spid="_x0000_s13553"/>
                </a:ext>
                <a:ext uri="{FF2B5EF4-FFF2-40B4-BE49-F238E27FC236}">
                  <a16:creationId xmlns:a16="http://schemas.microsoft.com/office/drawing/2014/main" id="{00000000-0008-0000-0200-0000F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137</xdr:row>
          <xdr:rowOff>12700</xdr:rowOff>
        </xdr:from>
        <xdr:to>
          <xdr:col>8</xdr:col>
          <xdr:colOff>393700</xdr:colOff>
          <xdr:row>137</xdr:row>
          <xdr:rowOff>158750</xdr:rowOff>
        </xdr:to>
        <xdr:sp macro="" textlink="">
          <xdr:nvSpPr>
            <xdr:cNvPr id="13554" name="Check Box 242" hidden="1">
              <a:extLst>
                <a:ext uri="{63B3BB69-23CF-44E3-9099-C40C66FF867C}">
                  <a14:compatExt spid="_x0000_s13554"/>
                </a:ext>
                <a:ext uri="{FF2B5EF4-FFF2-40B4-BE49-F238E27FC236}">
                  <a16:creationId xmlns:a16="http://schemas.microsoft.com/office/drawing/2014/main" id="{00000000-0008-0000-0200-0000F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138</xdr:row>
          <xdr:rowOff>196850</xdr:rowOff>
        </xdr:from>
        <xdr:to>
          <xdr:col>8</xdr:col>
          <xdr:colOff>400050</xdr:colOff>
          <xdr:row>138</xdr:row>
          <xdr:rowOff>342900</xdr:rowOff>
        </xdr:to>
        <xdr:sp macro="" textlink="">
          <xdr:nvSpPr>
            <xdr:cNvPr id="13555" name="Check Box 243" hidden="1">
              <a:extLst>
                <a:ext uri="{63B3BB69-23CF-44E3-9099-C40C66FF867C}">
                  <a14:compatExt spid="_x0000_s13555"/>
                </a:ext>
                <a:ext uri="{FF2B5EF4-FFF2-40B4-BE49-F238E27FC236}">
                  <a16:creationId xmlns:a16="http://schemas.microsoft.com/office/drawing/2014/main" id="{00000000-0008-0000-0200-0000F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139</xdr:row>
          <xdr:rowOff>38100</xdr:rowOff>
        </xdr:from>
        <xdr:to>
          <xdr:col>8</xdr:col>
          <xdr:colOff>400050</xdr:colOff>
          <xdr:row>139</xdr:row>
          <xdr:rowOff>184150</xdr:rowOff>
        </xdr:to>
        <xdr:sp macro="" textlink="">
          <xdr:nvSpPr>
            <xdr:cNvPr id="13556" name="Check Box 244" hidden="1">
              <a:extLst>
                <a:ext uri="{63B3BB69-23CF-44E3-9099-C40C66FF867C}">
                  <a14:compatExt spid="_x0000_s13556"/>
                </a:ext>
                <a:ext uri="{FF2B5EF4-FFF2-40B4-BE49-F238E27FC236}">
                  <a16:creationId xmlns:a16="http://schemas.microsoft.com/office/drawing/2014/main" id="{00000000-0008-0000-0200-0000F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140</xdr:row>
          <xdr:rowOff>38100</xdr:rowOff>
        </xdr:from>
        <xdr:to>
          <xdr:col>8</xdr:col>
          <xdr:colOff>400050</xdr:colOff>
          <xdr:row>140</xdr:row>
          <xdr:rowOff>184150</xdr:rowOff>
        </xdr:to>
        <xdr:sp macro="" textlink="">
          <xdr:nvSpPr>
            <xdr:cNvPr id="13557" name="Check Box 245" hidden="1">
              <a:extLst>
                <a:ext uri="{63B3BB69-23CF-44E3-9099-C40C66FF867C}">
                  <a14:compatExt spid="_x0000_s13557"/>
                </a:ext>
                <a:ext uri="{FF2B5EF4-FFF2-40B4-BE49-F238E27FC236}">
                  <a16:creationId xmlns:a16="http://schemas.microsoft.com/office/drawing/2014/main" id="{00000000-0008-0000-0200-0000F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141</xdr:row>
          <xdr:rowOff>107950</xdr:rowOff>
        </xdr:from>
        <xdr:to>
          <xdr:col>8</xdr:col>
          <xdr:colOff>400050</xdr:colOff>
          <xdr:row>141</xdr:row>
          <xdr:rowOff>254000</xdr:rowOff>
        </xdr:to>
        <xdr:sp macro="" textlink="">
          <xdr:nvSpPr>
            <xdr:cNvPr id="13558" name="Check Box 246" hidden="1">
              <a:extLst>
                <a:ext uri="{63B3BB69-23CF-44E3-9099-C40C66FF867C}">
                  <a14:compatExt spid="_x0000_s13558"/>
                </a:ext>
                <a:ext uri="{FF2B5EF4-FFF2-40B4-BE49-F238E27FC236}">
                  <a16:creationId xmlns:a16="http://schemas.microsoft.com/office/drawing/2014/main" id="{00000000-0008-0000-0200-0000F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142</xdr:row>
          <xdr:rowOff>38100</xdr:rowOff>
        </xdr:from>
        <xdr:to>
          <xdr:col>8</xdr:col>
          <xdr:colOff>400050</xdr:colOff>
          <xdr:row>142</xdr:row>
          <xdr:rowOff>184150</xdr:rowOff>
        </xdr:to>
        <xdr:sp macro="" textlink="">
          <xdr:nvSpPr>
            <xdr:cNvPr id="13559" name="Check Box 247" hidden="1">
              <a:extLst>
                <a:ext uri="{63B3BB69-23CF-44E3-9099-C40C66FF867C}">
                  <a14:compatExt spid="_x0000_s13559"/>
                </a:ext>
                <a:ext uri="{FF2B5EF4-FFF2-40B4-BE49-F238E27FC236}">
                  <a16:creationId xmlns:a16="http://schemas.microsoft.com/office/drawing/2014/main" id="{00000000-0008-0000-0200-0000F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143</xdr:row>
          <xdr:rowOff>38100</xdr:rowOff>
        </xdr:from>
        <xdr:to>
          <xdr:col>8</xdr:col>
          <xdr:colOff>400050</xdr:colOff>
          <xdr:row>143</xdr:row>
          <xdr:rowOff>184150</xdr:rowOff>
        </xdr:to>
        <xdr:sp macro="" textlink="">
          <xdr:nvSpPr>
            <xdr:cNvPr id="13560" name="Check Box 248" hidden="1">
              <a:extLst>
                <a:ext uri="{63B3BB69-23CF-44E3-9099-C40C66FF867C}">
                  <a14:compatExt spid="_x0000_s13560"/>
                </a:ext>
                <a:ext uri="{FF2B5EF4-FFF2-40B4-BE49-F238E27FC236}">
                  <a16:creationId xmlns:a16="http://schemas.microsoft.com/office/drawing/2014/main" id="{00000000-0008-0000-0200-0000F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144</xdr:row>
          <xdr:rowOff>38100</xdr:rowOff>
        </xdr:from>
        <xdr:to>
          <xdr:col>8</xdr:col>
          <xdr:colOff>400050</xdr:colOff>
          <xdr:row>144</xdr:row>
          <xdr:rowOff>184150</xdr:rowOff>
        </xdr:to>
        <xdr:sp macro="" textlink="">
          <xdr:nvSpPr>
            <xdr:cNvPr id="13561" name="Check Box 249" hidden="1">
              <a:extLst>
                <a:ext uri="{63B3BB69-23CF-44E3-9099-C40C66FF867C}">
                  <a14:compatExt spid="_x0000_s13561"/>
                </a:ext>
                <a:ext uri="{FF2B5EF4-FFF2-40B4-BE49-F238E27FC236}">
                  <a16:creationId xmlns:a16="http://schemas.microsoft.com/office/drawing/2014/main" id="{00000000-0008-0000-0200-0000F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145</xdr:row>
          <xdr:rowOff>38100</xdr:rowOff>
        </xdr:from>
        <xdr:to>
          <xdr:col>8</xdr:col>
          <xdr:colOff>400050</xdr:colOff>
          <xdr:row>145</xdr:row>
          <xdr:rowOff>184150</xdr:rowOff>
        </xdr:to>
        <xdr:sp macro="" textlink="">
          <xdr:nvSpPr>
            <xdr:cNvPr id="13562" name="Check Box 250" hidden="1">
              <a:extLst>
                <a:ext uri="{63B3BB69-23CF-44E3-9099-C40C66FF867C}">
                  <a14:compatExt spid="_x0000_s13562"/>
                </a:ext>
                <a:ext uri="{FF2B5EF4-FFF2-40B4-BE49-F238E27FC236}">
                  <a16:creationId xmlns:a16="http://schemas.microsoft.com/office/drawing/2014/main" id="{00000000-0008-0000-0200-0000F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146</xdr:row>
          <xdr:rowOff>38100</xdr:rowOff>
        </xdr:from>
        <xdr:to>
          <xdr:col>8</xdr:col>
          <xdr:colOff>400050</xdr:colOff>
          <xdr:row>146</xdr:row>
          <xdr:rowOff>184150</xdr:rowOff>
        </xdr:to>
        <xdr:sp macro="" textlink="">
          <xdr:nvSpPr>
            <xdr:cNvPr id="13563" name="Check Box 251" hidden="1">
              <a:extLst>
                <a:ext uri="{63B3BB69-23CF-44E3-9099-C40C66FF867C}">
                  <a14:compatExt spid="_x0000_s13563"/>
                </a:ext>
                <a:ext uri="{FF2B5EF4-FFF2-40B4-BE49-F238E27FC236}">
                  <a16:creationId xmlns:a16="http://schemas.microsoft.com/office/drawing/2014/main" id="{00000000-0008-0000-0200-0000F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147</xdr:row>
          <xdr:rowOff>38100</xdr:rowOff>
        </xdr:from>
        <xdr:to>
          <xdr:col>8</xdr:col>
          <xdr:colOff>400050</xdr:colOff>
          <xdr:row>147</xdr:row>
          <xdr:rowOff>184150</xdr:rowOff>
        </xdr:to>
        <xdr:sp macro="" textlink="">
          <xdr:nvSpPr>
            <xdr:cNvPr id="13564" name="Check Box 252" hidden="1">
              <a:extLst>
                <a:ext uri="{63B3BB69-23CF-44E3-9099-C40C66FF867C}">
                  <a14:compatExt spid="_x0000_s13564"/>
                </a:ext>
                <a:ext uri="{FF2B5EF4-FFF2-40B4-BE49-F238E27FC236}">
                  <a16:creationId xmlns:a16="http://schemas.microsoft.com/office/drawing/2014/main" id="{00000000-0008-0000-0200-0000F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148</xdr:row>
          <xdr:rowOff>38100</xdr:rowOff>
        </xdr:from>
        <xdr:to>
          <xdr:col>8</xdr:col>
          <xdr:colOff>400050</xdr:colOff>
          <xdr:row>148</xdr:row>
          <xdr:rowOff>184150</xdr:rowOff>
        </xdr:to>
        <xdr:sp macro="" textlink="">
          <xdr:nvSpPr>
            <xdr:cNvPr id="13565" name="Check Box 253" hidden="1">
              <a:extLst>
                <a:ext uri="{63B3BB69-23CF-44E3-9099-C40C66FF867C}">
                  <a14:compatExt spid="_x0000_s13565"/>
                </a:ext>
                <a:ext uri="{FF2B5EF4-FFF2-40B4-BE49-F238E27FC236}">
                  <a16:creationId xmlns:a16="http://schemas.microsoft.com/office/drawing/2014/main" id="{00000000-0008-0000-0200-0000F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149</xdr:row>
          <xdr:rowOff>38100</xdr:rowOff>
        </xdr:from>
        <xdr:to>
          <xdr:col>8</xdr:col>
          <xdr:colOff>400050</xdr:colOff>
          <xdr:row>149</xdr:row>
          <xdr:rowOff>184150</xdr:rowOff>
        </xdr:to>
        <xdr:sp macro="" textlink="">
          <xdr:nvSpPr>
            <xdr:cNvPr id="13566" name="Check Box 254" hidden="1">
              <a:extLst>
                <a:ext uri="{63B3BB69-23CF-44E3-9099-C40C66FF867C}">
                  <a14:compatExt spid="_x0000_s13566"/>
                </a:ext>
                <a:ext uri="{FF2B5EF4-FFF2-40B4-BE49-F238E27FC236}">
                  <a16:creationId xmlns:a16="http://schemas.microsoft.com/office/drawing/2014/main" id="{00000000-0008-0000-0200-0000F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6350</xdr:colOff>
          <xdr:row>150</xdr:row>
          <xdr:rowOff>101600</xdr:rowOff>
        </xdr:from>
        <xdr:to>
          <xdr:col>8</xdr:col>
          <xdr:colOff>400050</xdr:colOff>
          <xdr:row>150</xdr:row>
          <xdr:rowOff>247650</xdr:rowOff>
        </xdr:to>
        <xdr:sp macro="" textlink="">
          <xdr:nvSpPr>
            <xdr:cNvPr id="13567" name="Check Box 255" hidden="1">
              <a:extLst>
                <a:ext uri="{63B3BB69-23CF-44E3-9099-C40C66FF867C}">
                  <a14:compatExt spid="_x0000_s13567"/>
                </a:ext>
                <a:ext uri="{FF2B5EF4-FFF2-40B4-BE49-F238E27FC236}">
                  <a16:creationId xmlns:a16="http://schemas.microsoft.com/office/drawing/2014/main" id="{00000000-0008-0000-0200-0000F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116</xdr:row>
          <xdr:rowOff>165100</xdr:rowOff>
        </xdr:from>
        <xdr:to>
          <xdr:col>6</xdr:col>
          <xdr:colOff>241300</xdr:colOff>
          <xdr:row>118</xdr:row>
          <xdr:rowOff>6350</xdr:rowOff>
        </xdr:to>
        <xdr:sp macro="" textlink="">
          <xdr:nvSpPr>
            <xdr:cNvPr id="13577" name="Check Box 265" hidden="1">
              <a:extLst>
                <a:ext uri="{63B3BB69-23CF-44E3-9099-C40C66FF867C}">
                  <a14:compatExt spid="_x0000_s13577"/>
                </a:ext>
                <a:ext uri="{FF2B5EF4-FFF2-40B4-BE49-F238E27FC236}">
                  <a16:creationId xmlns:a16="http://schemas.microsoft.com/office/drawing/2014/main" id="{00000000-0008-0000-0200-00000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116</xdr:row>
          <xdr:rowOff>177800</xdr:rowOff>
        </xdr:from>
        <xdr:to>
          <xdr:col>8</xdr:col>
          <xdr:colOff>177800</xdr:colOff>
          <xdr:row>118</xdr:row>
          <xdr:rowOff>19050</xdr:rowOff>
        </xdr:to>
        <xdr:sp macro="" textlink="">
          <xdr:nvSpPr>
            <xdr:cNvPr id="13578" name="Check Box 266" hidden="1">
              <a:extLst>
                <a:ext uri="{63B3BB69-23CF-44E3-9099-C40C66FF867C}">
                  <a14:compatExt spid="_x0000_s13578"/>
                </a:ext>
                <a:ext uri="{FF2B5EF4-FFF2-40B4-BE49-F238E27FC236}">
                  <a16:creationId xmlns:a16="http://schemas.microsoft.com/office/drawing/2014/main" id="{00000000-0008-0000-0200-00000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46</xdr:row>
          <xdr:rowOff>177800</xdr:rowOff>
        </xdr:from>
        <xdr:to>
          <xdr:col>6</xdr:col>
          <xdr:colOff>266700</xdr:colOff>
          <xdr:row>48</xdr:row>
          <xdr:rowOff>44450</xdr:rowOff>
        </xdr:to>
        <xdr:sp macro="" textlink="">
          <xdr:nvSpPr>
            <xdr:cNvPr id="13580" name="Check Box 268" hidden="1">
              <a:extLst>
                <a:ext uri="{63B3BB69-23CF-44E3-9099-C40C66FF867C}">
                  <a14:compatExt spid="_x0000_s13580"/>
                </a:ext>
                <a:ext uri="{FF2B5EF4-FFF2-40B4-BE49-F238E27FC236}">
                  <a16:creationId xmlns:a16="http://schemas.microsoft.com/office/drawing/2014/main" id="{00000000-0008-0000-0200-00000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133</xdr:row>
          <xdr:rowOff>177800</xdr:rowOff>
        </xdr:from>
        <xdr:to>
          <xdr:col>8</xdr:col>
          <xdr:colOff>196850</xdr:colOff>
          <xdr:row>135</xdr:row>
          <xdr:rowOff>25400</xdr:rowOff>
        </xdr:to>
        <xdr:sp macro="" textlink="">
          <xdr:nvSpPr>
            <xdr:cNvPr id="13595" name="Check Box 283" hidden="1">
              <a:extLst>
                <a:ext uri="{63B3BB69-23CF-44E3-9099-C40C66FF867C}">
                  <a14:compatExt spid="_x0000_s13595"/>
                </a:ext>
                <a:ext uri="{FF2B5EF4-FFF2-40B4-BE49-F238E27FC236}">
                  <a16:creationId xmlns:a16="http://schemas.microsoft.com/office/drawing/2014/main" id="{00000000-0008-0000-0200-00001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134</xdr:row>
          <xdr:rowOff>158750</xdr:rowOff>
        </xdr:from>
        <xdr:to>
          <xdr:col>8</xdr:col>
          <xdr:colOff>241300</xdr:colOff>
          <xdr:row>136</xdr:row>
          <xdr:rowOff>6350</xdr:rowOff>
        </xdr:to>
        <xdr:sp macro="" textlink="">
          <xdr:nvSpPr>
            <xdr:cNvPr id="13596" name="Check Box 284" hidden="1">
              <a:extLst>
                <a:ext uri="{63B3BB69-23CF-44E3-9099-C40C66FF867C}">
                  <a14:compatExt spid="_x0000_s13596"/>
                </a:ext>
                <a:ext uri="{FF2B5EF4-FFF2-40B4-BE49-F238E27FC236}">
                  <a16:creationId xmlns:a16="http://schemas.microsoft.com/office/drawing/2014/main" id="{00000000-0008-0000-0200-00001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114</xdr:row>
          <xdr:rowOff>342900</xdr:rowOff>
        </xdr:from>
        <xdr:to>
          <xdr:col>8</xdr:col>
          <xdr:colOff>260350</xdr:colOff>
          <xdr:row>116</xdr:row>
          <xdr:rowOff>12700</xdr:rowOff>
        </xdr:to>
        <xdr:sp macro="" textlink="">
          <xdr:nvSpPr>
            <xdr:cNvPr id="13597" name="Check Box 285" hidden="1">
              <a:extLst>
                <a:ext uri="{63B3BB69-23CF-44E3-9099-C40C66FF867C}">
                  <a14:compatExt spid="_x0000_s13597"/>
                </a:ext>
                <a:ext uri="{FF2B5EF4-FFF2-40B4-BE49-F238E27FC236}">
                  <a16:creationId xmlns:a16="http://schemas.microsoft.com/office/drawing/2014/main" id="{00000000-0008-0000-0200-00001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125</xdr:row>
          <xdr:rowOff>120650</xdr:rowOff>
        </xdr:from>
        <xdr:to>
          <xdr:col>8</xdr:col>
          <xdr:colOff>273050</xdr:colOff>
          <xdr:row>127</xdr:row>
          <xdr:rowOff>63500</xdr:rowOff>
        </xdr:to>
        <xdr:sp macro="" textlink="">
          <xdr:nvSpPr>
            <xdr:cNvPr id="13598" name="Check Box 286" hidden="1">
              <a:extLst>
                <a:ext uri="{63B3BB69-23CF-44E3-9099-C40C66FF867C}">
                  <a14:compatExt spid="_x0000_s13598"/>
                </a:ext>
                <a:ext uri="{FF2B5EF4-FFF2-40B4-BE49-F238E27FC236}">
                  <a16:creationId xmlns:a16="http://schemas.microsoft.com/office/drawing/2014/main" id="{00000000-0008-0000-0200-00001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0.xml"/><Relationship Id="rId21" Type="http://schemas.openxmlformats.org/officeDocument/2006/relationships/ctrlProp" Target="../ctrlProps/ctrlProp14.xml"/><Relationship Id="rId42" Type="http://schemas.openxmlformats.org/officeDocument/2006/relationships/ctrlProp" Target="../ctrlProps/ctrlProp35.xml"/><Relationship Id="rId63" Type="http://schemas.openxmlformats.org/officeDocument/2006/relationships/ctrlProp" Target="../ctrlProps/ctrlProp56.xml"/><Relationship Id="rId84" Type="http://schemas.openxmlformats.org/officeDocument/2006/relationships/ctrlProp" Target="../ctrlProps/ctrlProp77.xml"/><Relationship Id="rId138" Type="http://schemas.openxmlformats.org/officeDocument/2006/relationships/ctrlProp" Target="../ctrlProps/ctrlProp131.xml"/><Relationship Id="rId159" Type="http://schemas.openxmlformats.org/officeDocument/2006/relationships/ctrlProp" Target="../ctrlProps/ctrlProp152.xml"/><Relationship Id="rId170" Type="http://schemas.openxmlformats.org/officeDocument/2006/relationships/ctrlProp" Target="../ctrlProps/ctrlProp163.xml"/><Relationship Id="rId191" Type="http://schemas.openxmlformats.org/officeDocument/2006/relationships/ctrlProp" Target="../ctrlProps/ctrlProp184.xml"/><Relationship Id="rId205" Type="http://schemas.openxmlformats.org/officeDocument/2006/relationships/ctrlProp" Target="../ctrlProps/ctrlProp198.xml"/><Relationship Id="rId226" Type="http://schemas.openxmlformats.org/officeDocument/2006/relationships/ctrlProp" Target="../ctrlProps/ctrlProp219.xml"/><Relationship Id="rId107" Type="http://schemas.openxmlformats.org/officeDocument/2006/relationships/ctrlProp" Target="../ctrlProps/ctrlProp100.xml"/><Relationship Id="rId11" Type="http://schemas.openxmlformats.org/officeDocument/2006/relationships/ctrlProp" Target="../ctrlProps/ctrlProp4.xml"/><Relationship Id="rId32" Type="http://schemas.openxmlformats.org/officeDocument/2006/relationships/ctrlProp" Target="../ctrlProps/ctrlProp25.xml"/><Relationship Id="rId53" Type="http://schemas.openxmlformats.org/officeDocument/2006/relationships/ctrlProp" Target="../ctrlProps/ctrlProp46.xml"/><Relationship Id="rId74" Type="http://schemas.openxmlformats.org/officeDocument/2006/relationships/ctrlProp" Target="../ctrlProps/ctrlProp67.xml"/><Relationship Id="rId128" Type="http://schemas.openxmlformats.org/officeDocument/2006/relationships/ctrlProp" Target="../ctrlProps/ctrlProp121.xml"/><Relationship Id="rId149" Type="http://schemas.openxmlformats.org/officeDocument/2006/relationships/ctrlProp" Target="../ctrlProps/ctrlProp142.xml"/><Relationship Id="rId5" Type="http://schemas.openxmlformats.org/officeDocument/2006/relationships/printerSettings" Target="../printerSettings/printerSettings3.bin"/><Relationship Id="rId95" Type="http://schemas.openxmlformats.org/officeDocument/2006/relationships/ctrlProp" Target="../ctrlProps/ctrlProp88.xml"/><Relationship Id="rId160" Type="http://schemas.openxmlformats.org/officeDocument/2006/relationships/ctrlProp" Target="../ctrlProps/ctrlProp153.xml"/><Relationship Id="rId181" Type="http://schemas.openxmlformats.org/officeDocument/2006/relationships/ctrlProp" Target="../ctrlProps/ctrlProp174.xml"/><Relationship Id="rId216" Type="http://schemas.openxmlformats.org/officeDocument/2006/relationships/ctrlProp" Target="../ctrlProps/ctrlProp209.xml"/><Relationship Id="rId237" Type="http://schemas.openxmlformats.org/officeDocument/2006/relationships/ctrlProp" Target="../ctrlProps/ctrlProp230.xml"/><Relationship Id="rId22" Type="http://schemas.openxmlformats.org/officeDocument/2006/relationships/ctrlProp" Target="../ctrlProps/ctrlProp15.xml"/><Relationship Id="rId43" Type="http://schemas.openxmlformats.org/officeDocument/2006/relationships/ctrlProp" Target="../ctrlProps/ctrlProp36.xml"/><Relationship Id="rId64" Type="http://schemas.openxmlformats.org/officeDocument/2006/relationships/ctrlProp" Target="../ctrlProps/ctrlProp57.xml"/><Relationship Id="rId118" Type="http://schemas.openxmlformats.org/officeDocument/2006/relationships/ctrlProp" Target="../ctrlProps/ctrlProp111.xml"/><Relationship Id="rId139" Type="http://schemas.openxmlformats.org/officeDocument/2006/relationships/ctrlProp" Target="../ctrlProps/ctrlProp132.xml"/><Relationship Id="rId85" Type="http://schemas.openxmlformats.org/officeDocument/2006/relationships/ctrlProp" Target="../ctrlProps/ctrlProp78.xml"/><Relationship Id="rId150" Type="http://schemas.openxmlformats.org/officeDocument/2006/relationships/ctrlProp" Target="../ctrlProps/ctrlProp143.xml"/><Relationship Id="rId171" Type="http://schemas.openxmlformats.org/officeDocument/2006/relationships/ctrlProp" Target="../ctrlProps/ctrlProp164.xml"/><Relationship Id="rId192" Type="http://schemas.openxmlformats.org/officeDocument/2006/relationships/ctrlProp" Target="../ctrlProps/ctrlProp185.xml"/><Relationship Id="rId206" Type="http://schemas.openxmlformats.org/officeDocument/2006/relationships/ctrlProp" Target="../ctrlProps/ctrlProp199.xml"/><Relationship Id="rId227" Type="http://schemas.openxmlformats.org/officeDocument/2006/relationships/ctrlProp" Target="../ctrlProps/ctrlProp220.xml"/><Relationship Id="rId12" Type="http://schemas.openxmlformats.org/officeDocument/2006/relationships/ctrlProp" Target="../ctrlProps/ctrlProp5.xml"/><Relationship Id="rId33" Type="http://schemas.openxmlformats.org/officeDocument/2006/relationships/ctrlProp" Target="../ctrlProps/ctrlProp26.xml"/><Relationship Id="rId108" Type="http://schemas.openxmlformats.org/officeDocument/2006/relationships/ctrlProp" Target="../ctrlProps/ctrlProp101.xml"/><Relationship Id="rId129" Type="http://schemas.openxmlformats.org/officeDocument/2006/relationships/ctrlProp" Target="../ctrlProps/ctrlProp122.xml"/><Relationship Id="rId54" Type="http://schemas.openxmlformats.org/officeDocument/2006/relationships/ctrlProp" Target="../ctrlProps/ctrlProp47.xml"/><Relationship Id="rId75" Type="http://schemas.openxmlformats.org/officeDocument/2006/relationships/ctrlProp" Target="../ctrlProps/ctrlProp68.xml"/><Relationship Id="rId96" Type="http://schemas.openxmlformats.org/officeDocument/2006/relationships/ctrlProp" Target="../ctrlProps/ctrlProp89.xml"/><Relationship Id="rId140" Type="http://schemas.openxmlformats.org/officeDocument/2006/relationships/ctrlProp" Target="../ctrlProps/ctrlProp133.xml"/><Relationship Id="rId161" Type="http://schemas.openxmlformats.org/officeDocument/2006/relationships/ctrlProp" Target="../ctrlProps/ctrlProp154.xml"/><Relationship Id="rId182" Type="http://schemas.openxmlformats.org/officeDocument/2006/relationships/ctrlProp" Target="../ctrlProps/ctrlProp175.xml"/><Relationship Id="rId217" Type="http://schemas.openxmlformats.org/officeDocument/2006/relationships/ctrlProp" Target="../ctrlProps/ctrlProp210.xml"/><Relationship Id="rId6" Type="http://schemas.openxmlformats.org/officeDocument/2006/relationships/drawing" Target="../drawings/drawing2.xml"/><Relationship Id="rId238" Type="http://schemas.openxmlformats.org/officeDocument/2006/relationships/ctrlProp" Target="../ctrlProps/ctrlProp231.xml"/><Relationship Id="rId23" Type="http://schemas.openxmlformats.org/officeDocument/2006/relationships/ctrlProp" Target="../ctrlProps/ctrlProp16.xml"/><Relationship Id="rId119" Type="http://schemas.openxmlformats.org/officeDocument/2006/relationships/ctrlProp" Target="../ctrlProps/ctrlProp112.xml"/><Relationship Id="rId44" Type="http://schemas.openxmlformats.org/officeDocument/2006/relationships/ctrlProp" Target="../ctrlProps/ctrlProp37.xml"/><Relationship Id="rId65" Type="http://schemas.openxmlformats.org/officeDocument/2006/relationships/ctrlProp" Target="../ctrlProps/ctrlProp58.xml"/><Relationship Id="rId86" Type="http://schemas.openxmlformats.org/officeDocument/2006/relationships/ctrlProp" Target="../ctrlProps/ctrlProp79.xml"/><Relationship Id="rId130" Type="http://schemas.openxmlformats.org/officeDocument/2006/relationships/ctrlProp" Target="../ctrlProps/ctrlProp123.xml"/><Relationship Id="rId151" Type="http://schemas.openxmlformats.org/officeDocument/2006/relationships/ctrlProp" Target="../ctrlProps/ctrlProp144.xml"/><Relationship Id="rId172" Type="http://schemas.openxmlformats.org/officeDocument/2006/relationships/ctrlProp" Target="../ctrlProps/ctrlProp165.xml"/><Relationship Id="rId193" Type="http://schemas.openxmlformats.org/officeDocument/2006/relationships/ctrlProp" Target="../ctrlProps/ctrlProp186.xml"/><Relationship Id="rId207" Type="http://schemas.openxmlformats.org/officeDocument/2006/relationships/ctrlProp" Target="../ctrlProps/ctrlProp200.xml"/><Relationship Id="rId228" Type="http://schemas.openxmlformats.org/officeDocument/2006/relationships/ctrlProp" Target="../ctrlProps/ctrlProp221.xml"/><Relationship Id="rId13" Type="http://schemas.openxmlformats.org/officeDocument/2006/relationships/ctrlProp" Target="../ctrlProps/ctrlProp6.xml"/><Relationship Id="rId109" Type="http://schemas.openxmlformats.org/officeDocument/2006/relationships/ctrlProp" Target="../ctrlProps/ctrlProp102.xml"/><Relationship Id="rId34" Type="http://schemas.openxmlformats.org/officeDocument/2006/relationships/ctrlProp" Target="../ctrlProps/ctrlProp27.xml"/><Relationship Id="rId55" Type="http://schemas.openxmlformats.org/officeDocument/2006/relationships/ctrlProp" Target="../ctrlProps/ctrlProp48.xml"/><Relationship Id="rId76" Type="http://schemas.openxmlformats.org/officeDocument/2006/relationships/ctrlProp" Target="../ctrlProps/ctrlProp69.xml"/><Relationship Id="rId97" Type="http://schemas.openxmlformats.org/officeDocument/2006/relationships/ctrlProp" Target="../ctrlProps/ctrlProp90.xml"/><Relationship Id="rId120" Type="http://schemas.openxmlformats.org/officeDocument/2006/relationships/ctrlProp" Target="../ctrlProps/ctrlProp113.xml"/><Relationship Id="rId141" Type="http://schemas.openxmlformats.org/officeDocument/2006/relationships/ctrlProp" Target="../ctrlProps/ctrlProp134.xml"/><Relationship Id="rId7" Type="http://schemas.openxmlformats.org/officeDocument/2006/relationships/vmlDrawing" Target="../drawings/vmlDrawing2.vml"/><Relationship Id="rId162" Type="http://schemas.openxmlformats.org/officeDocument/2006/relationships/ctrlProp" Target="../ctrlProps/ctrlProp155.xml"/><Relationship Id="rId183" Type="http://schemas.openxmlformats.org/officeDocument/2006/relationships/ctrlProp" Target="../ctrlProps/ctrlProp176.xml"/><Relationship Id="rId218" Type="http://schemas.openxmlformats.org/officeDocument/2006/relationships/ctrlProp" Target="../ctrlProps/ctrlProp211.xml"/><Relationship Id="rId239" Type="http://schemas.openxmlformats.org/officeDocument/2006/relationships/ctrlProp" Target="../ctrlProps/ctrlProp232.xml"/><Relationship Id="rId24" Type="http://schemas.openxmlformats.org/officeDocument/2006/relationships/ctrlProp" Target="../ctrlProps/ctrlProp17.xml"/><Relationship Id="rId45" Type="http://schemas.openxmlformats.org/officeDocument/2006/relationships/ctrlProp" Target="../ctrlProps/ctrlProp38.xml"/><Relationship Id="rId66" Type="http://schemas.openxmlformats.org/officeDocument/2006/relationships/ctrlProp" Target="../ctrlProps/ctrlProp59.xml"/><Relationship Id="rId87" Type="http://schemas.openxmlformats.org/officeDocument/2006/relationships/ctrlProp" Target="../ctrlProps/ctrlProp80.xml"/><Relationship Id="rId110" Type="http://schemas.openxmlformats.org/officeDocument/2006/relationships/ctrlProp" Target="../ctrlProps/ctrlProp103.xml"/><Relationship Id="rId131" Type="http://schemas.openxmlformats.org/officeDocument/2006/relationships/ctrlProp" Target="../ctrlProps/ctrlProp124.xml"/><Relationship Id="rId152" Type="http://schemas.openxmlformats.org/officeDocument/2006/relationships/ctrlProp" Target="../ctrlProps/ctrlProp145.xml"/><Relationship Id="rId173" Type="http://schemas.openxmlformats.org/officeDocument/2006/relationships/ctrlProp" Target="../ctrlProps/ctrlProp166.xml"/><Relationship Id="rId194" Type="http://schemas.openxmlformats.org/officeDocument/2006/relationships/ctrlProp" Target="../ctrlProps/ctrlProp187.xml"/><Relationship Id="rId208" Type="http://schemas.openxmlformats.org/officeDocument/2006/relationships/ctrlProp" Target="../ctrlProps/ctrlProp201.xml"/><Relationship Id="rId229" Type="http://schemas.openxmlformats.org/officeDocument/2006/relationships/ctrlProp" Target="../ctrlProps/ctrlProp222.xml"/><Relationship Id="rId240" Type="http://schemas.openxmlformats.org/officeDocument/2006/relationships/ctrlProp" Target="../ctrlProps/ctrlProp233.xml"/><Relationship Id="rId14" Type="http://schemas.openxmlformats.org/officeDocument/2006/relationships/ctrlProp" Target="../ctrlProps/ctrlProp7.xml"/><Relationship Id="rId35" Type="http://schemas.openxmlformats.org/officeDocument/2006/relationships/ctrlProp" Target="../ctrlProps/ctrlProp28.xml"/><Relationship Id="rId56" Type="http://schemas.openxmlformats.org/officeDocument/2006/relationships/ctrlProp" Target="../ctrlProps/ctrlProp49.xml"/><Relationship Id="rId77" Type="http://schemas.openxmlformats.org/officeDocument/2006/relationships/ctrlProp" Target="../ctrlProps/ctrlProp70.xml"/><Relationship Id="rId100" Type="http://schemas.openxmlformats.org/officeDocument/2006/relationships/ctrlProp" Target="../ctrlProps/ctrlProp93.xml"/><Relationship Id="rId8" Type="http://schemas.openxmlformats.org/officeDocument/2006/relationships/ctrlProp" Target="../ctrlProps/ctrlProp1.xml"/><Relationship Id="rId98" Type="http://schemas.openxmlformats.org/officeDocument/2006/relationships/ctrlProp" Target="../ctrlProps/ctrlProp91.xml"/><Relationship Id="rId121" Type="http://schemas.openxmlformats.org/officeDocument/2006/relationships/ctrlProp" Target="../ctrlProps/ctrlProp114.xml"/><Relationship Id="rId142" Type="http://schemas.openxmlformats.org/officeDocument/2006/relationships/ctrlProp" Target="../ctrlProps/ctrlProp135.xml"/><Relationship Id="rId163" Type="http://schemas.openxmlformats.org/officeDocument/2006/relationships/ctrlProp" Target="../ctrlProps/ctrlProp156.xml"/><Relationship Id="rId184" Type="http://schemas.openxmlformats.org/officeDocument/2006/relationships/ctrlProp" Target="../ctrlProps/ctrlProp177.xml"/><Relationship Id="rId219" Type="http://schemas.openxmlformats.org/officeDocument/2006/relationships/ctrlProp" Target="../ctrlProps/ctrlProp212.xml"/><Relationship Id="rId230" Type="http://schemas.openxmlformats.org/officeDocument/2006/relationships/ctrlProp" Target="../ctrlProps/ctrlProp223.xml"/><Relationship Id="rId25" Type="http://schemas.openxmlformats.org/officeDocument/2006/relationships/ctrlProp" Target="../ctrlProps/ctrlProp18.xml"/><Relationship Id="rId46" Type="http://schemas.openxmlformats.org/officeDocument/2006/relationships/ctrlProp" Target="../ctrlProps/ctrlProp39.xml"/><Relationship Id="rId67" Type="http://schemas.openxmlformats.org/officeDocument/2006/relationships/ctrlProp" Target="../ctrlProps/ctrlProp60.xml"/><Relationship Id="rId88" Type="http://schemas.openxmlformats.org/officeDocument/2006/relationships/ctrlProp" Target="../ctrlProps/ctrlProp81.xml"/><Relationship Id="rId111" Type="http://schemas.openxmlformats.org/officeDocument/2006/relationships/ctrlProp" Target="../ctrlProps/ctrlProp104.xml"/><Relationship Id="rId132" Type="http://schemas.openxmlformats.org/officeDocument/2006/relationships/ctrlProp" Target="../ctrlProps/ctrlProp125.xml"/><Relationship Id="rId153" Type="http://schemas.openxmlformats.org/officeDocument/2006/relationships/ctrlProp" Target="../ctrlProps/ctrlProp146.xml"/><Relationship Id="rId174" Type="http://schemas.openxmlformats.org/officeDocument/2006/relationships/ctrlProp" Target="../ctrlProps/ctrlProp167.xml"/><Relationship Id="rId195" Type="http://schemas.openxmlformats.org/officeDocument/2006/relationships/ctrlProp" Target="../ctrlProps/ctrlProp188.xml"/><Relationship Id="rId209" Type="http://schemas.openxmlformats.org/officeDocument/2006/relationships/ctrlProp" Target="../ctrlProps/ctrlProp202.xml"/><Relationship Id="rId220" Type="http://schemas.openxmlformats.org/officeDocument/2006/relationships/ctrlProp" Target="../ctrlProps/ctrlProp213.xml"/><Relationship Id="rId241" Type="http://schemas.openxmlformats.org/officeDocument/2006/relationships/comments" Target="../comments2.xml"/><Relationship Id="rId15" Type="http://schemas.openxmlformats.org/officeDocument/2006/relationships/ctrlProp" Target="../ctrlProps/ctrlProp8.xml"/><Relationship Id="rId36" Type="http://schemas.openxmlformats.org/officeDocument/2006/relationships/ctrlProp" Target="../ctrlProps/ctrlProp29.xml"/><Relationship Id="rId57" Type="http://schemas.openxmlformats.org/officeDocument/2006/relationships/ctrlProp" Target="../ctrlProps/ctrlProp50.xml"/><Relationship Id="rId106" Type="http://schemas.openxmlformats.org/officeDocument/2006/relationships/ctrlProp" Target="../ctrlProps/ctrlProp99.xml"/><Relationship Id="rId127" Type="http://schemas.openxmlformats.org/officeDocument/2006/relationships/ctrlProp" Target="../ctrlProps/ctrlProp120.xml"/><Relationship Id="rId10" Type="http://schemas.openxmlformats.org/officeDocument/2006/relationships/ctrlProp" Target="../ctrlProps/ctrlProp3.xml"/><Relationship Id="rId31" Type="http://schemas.openxmlformats.org/officeDocument/2006/relationships/ctrlProp" Target="../ctrlProps/ctrlProp24.xml"/><Relationship Id="rId52" Type="http://schemas.openxmlformats.org/officeDocument/2006/relationships/ctrlProp" Target="../ctrlProps/ctrlProp45.xml"/><Relationship Id="rId73" Type="http://schemas.openxmlformats.org/officeDocument/2006/relationships/ctrlProp" Target="../ctrlProps/ctrlProp66.xml"/><Relationship Id="rId78" Type="http://schemas.openxmlformats.org/officeDocument/2006/relationships/ctrlProp" Target="../ctrlProps/ctrlProp71.xml"/><Relationship Id="rId94" Type="http://schemas.openxmlformats.org/officeDocument/2006/relationships/ctrlProp" Target="../ctrlProps/ctrlProp87.xml"/><Relationship Id="rId99" Type="http://schemas.openxmlformats.org/officeDocument/2006/relationships/ctrlProp" Target="../ctrlProps/ctrlProp92.xml"/><Relationship Id="rId101" Type="http://schemas.openxmlformats.org/officeDocument/2006/relationships/ctrlProp" Target="../ctrlProps/ctrlProp94.xml"/><Relationship Id="rId122" Type="http://schemas.openxmlformats.org/officeDocument/2006/relationships/ctrlProp" Target="../ctrlProps/ctrlProp115.xml"/><Relationship Id="rId143" Type="http://schemas.openxmlformats.org/officeDocument/2006/relationships/ctrlProp" Target="../ctrlProps/ctrlProp136.xml"/><Relationship Id="rId148" Type="http://schemas.openxmlformats.org/officeDocument/2006/relationships/ctrlProp" Target="../ctrlProps/ctrlProp141.xml"/><Relationship Id="rId164" Type="http://schemas.openxmlformats.org/officeDocument/2006/relationships/ctrlProp" Target="../ctrlProps/ctrlProp157.xml"/><Relationship Id="rId169" Type="http://schemas.openxmlformats.org/officeDocument/2006/relationships/ctrlProp" Target="../ctrlProps/ctrlProp162.xml"/><Relationship Id="rId185" Type="http://schemas.openxmlformats.org/officeDocument/2006/relationships/ctrlProp" Target="../ctrlProps/ctrlProp178.xml"/><Relationship Id="rId4" Type="http://schemas.openxmlformats.org/officeDocument/2006/relationships/hyperlink" Target="https://www.hvcruzcubierta.com/el-flebotomo-mosquito-transmisor-de-la-leishmania/" TargetMode="External"/><Relationship Id="rId9" Type="http://schemas.openxmlformats.org/officeDocument/2006/relationships/ctrlProp" Target="../ctrlProps/ctrlProp2.xml"/><Relationship Id="rId180" Type="http://schemas.openxmlformats.org/officeDocument/2006/relationships/ctrlProp" Target="../ctrlProps/ctrlProp173.xml"/><Relationship Id="rId210" Type="http://schemas.openxmlformats.org/officeDocument/2006/relationships/ctrlProp" Target="../ctrlProps/ctrlProp203.xml"/><Relationship Id="rId215" Type="http://schemas.openxmlformats.org/officeDocument/2006/relationships/ctrlProp" Target="../ctrlProps/ctrlProp208.xml"/><Relationship Id="rId236" Type="http://schemas.openxmlformats.org/officeDocument/2006/relationships/ctrlProp" Target="../ctrlProps/ctrlProp229.xml"/><Relationship Id="rId26" Type="http://schemas.openxmlformats.org/officeDocument/2006/relationships/ctrlProp" Target="../ctrlProps/ctrlProp19.xml"/><Relationship Id="rId231" Type="http://schemas.openxmlformats.org/officeDocument/2006/relationships/ctrlProp" Target="../ctrlProps/ctrlProp224.xml"/><Relationship Id="rId47" Type="http://schemas.openxmlformats.org/officeDocument/2006/relationships/ctrlProp" Target="../ctrlProps/ctrlProp40.xml"/><Relationship Id="rId68" Type="http://schemas.openxmlformats.org/officeDocument/2006/relationships/ctrlProp" Target="../ctrlProps/ctrlProp61.xml"/><Relationship Id="rId89" Type="http://schemas.openxmlformats.org/officeDocument/2006/relationships/ctrlProp" Target="../ctrlProps/ctrlProp82.xml"/><Relationship Id="rId112" Type="http://schemas.openxmlformats.org/officeDocument/2006/relationships/ctrlProp" Target="../ctrlProps/ctrlProp105.xml"/><Relationship Id="rId133" Type="http://schemas.openxmlformats.org/officeDocument/2006/relationships/ctrlProp" Target="../ctrlProps/ctrlProp126.xml"/><Relationship Id="rId154" Type="http://schemas.openxmlformats.org/officeDocument/2006/relationships/ctrlProp" Target="../ctrlProps/ctrlProp147.xml"/><Relationship Id="rId175" Type="http://schemas.openxmlformats.org/officeDocument/2006/relationships/ctrlProp" Target="../ctrlProps/ctrlProp168.xml"/><Relationship Id="rId196" Type="http://schemas.openxmlformats.org/officeDocument/2006/relationships/ctrlProp" Target="../ctrlProps/ctrlProp189.xml"/><Relationship Id="rId200" Type="http://schemas.openxmlformats.org/officeDocument/2006/relationships/ctrlProp" Target="../ctrlProps/ctrlProp193.xml"/><Relationship Id="rId16" Type="http://schemas.openxmlformats.org/officeDocument/2006/relationships/ctrlProp" Target="../ctrlProps/ctrlProp9.xml"/><Relationship Id="rId221" Type="http://schemas.openxmlformats.org/officeDocument/2006/relationships/ctrlProp" Target="../ctrlProps/ctrlProp214.xml"/><Relationship Id="rId37" Type="http://schemas.openxmlformats.org/officeDocument/2006/relationships/ctrlProp" Target="../ctrlProps/ctrlProp30.xml"/><Relationship Id="rId58" Type="http://schemas.openxmlformats.org/officeDocument/2006/relationships/ctrlProp" Target="../ctrlProps/ctrlProp51.xml"/><Relationship Id="rId79" Type="http://schemas.openxmlformats.org/officeDocument/2006/relationships/ctrlProp" Target="../ctrlProps/ctrlProp72.xml"/><Relationship Id="rId102" Type="http://schemas.openxmlformats.org/officeDocument/2006/relationships/ctrlProp" Target="../ctrlProps/ctrlProp95.xml"/><Relationship Id="rId123" Type="http://schemas.openxmlformats.org/officeDocument/2006/relationships/ctrlProp" Target="../ctrlProps/ctrlProp116.xml"/><Relationship Id="rId144" Type="http://schemas.openxmlformats.org/officeDocument/2006/relationships/ctrlProp" Target="../ctrlProps/ctrlProp137.xml"/><Relationship Id="rId90" Type="http://schemas.openxmlformats.org/officeDocument/2006/relationships/ctrlProp" Target="../ctrlProps/ctrlProp83.xml"/><Relationship Id="rId165" Type="http://schemas.openxmlformats.org/officeDocument/2006/relationships/ctrlProp" Target="../ctrlProps/ctrlProp158.xml"/><Relationship Id="rId186" Type="http://schemas.openxmlformats.org/officeDocument/2006/relationships/ctrlProp" Target="../ctrlProps/ctrlProp179.xml"/><Relationship Id="rId211" Type="http://schemas.openxmlformats.org/officeDocument/2006/relationships/ctrlProp" Target="../ctrlProps/ctrlProp204.xml"/><Relationship Id="rId232" Type="http://schemas.openxmlformats.org/officeDocument/2006/relationships/ctrlProp" Target="../ctrlProps/ctrlProp225.xml"/><Relationship Id="rId27" Type="http://schemas.openxmlformats.org/officeDocument/2006/relationships/ctrlProp" Target="../ctrlProps/ctrlProp20.xml"/><Relationship Id="rId48" Type="http://schemas.openxmlformats.org/officeDocument/2006/relationships/ctrlProp" Target="../ctrlProps/ctrlProp41.xml"/><Relationship Id="rId69" Type="http://schemas.openxmlformats.org/officeDocument/2006/relationships/ctrlProp" Target="../ctrlProps/ctrlProp62.xml"/><Relationship Id="rId113" Type="http://schemas.openxmlformats.org/officeDocument/2006/relationships/ctrlProp" Target="../ctrlProps/ctrlProp106.xml"/><Relationship Id="rId134" Type="http://schemas.openxmlformats.org/officeDocument/2006/relationships/ctrlProp" Target="../ctrlProps/ctrlProp127.xml"/><Relationship Id="rId80" Type="http://schemas.openxmlformats.org/officeDocument/2006/relationships/ctrlProp" Target="../ctrlProps/ctrlProp73.xml"/><Relationship Id="rId155" Type="http://schemas.openxmlformats.org/officeDocument/2006/relationships/ctrlProp" Target="../ctrlProps/ctrlProp148.xml"/><Relationship Id="rId176" Type="http://schemas.openxmlformats.org/officeDocument/2006/relationships/ctrlProp" Target="../ctrlProps/ctrlProp169.xml"/><Relationship Id="rId197" Type="http://schemas.openxmlformats.org/officeDocument/2006/relationships/ctrlProp" Target="../ctrlProps/ctrlProp190.xml"/><Relationship Id="rId201" Type="http://schemas.openxmlformats.org/officeDocument/2006/relationships/ctrlProp" Target="../ctrlProps/ctrlProp194.xml"/><Relationship Id="rId222" Type="http://schemas.openxmlformats.org/officeDocument/2006/relationships/ctrlProp" Target="../ctrlProps/ctrlProp215.xml"/><Relationship Id="rId17" Type="http://schemas.openxmlformats.org/officeDocument/2006/relationships/ctrlProp" Target="../ctrlProps/ctrlProp10.xml"/><Relationship Id="rId38" Type="http://schemas.openxmlformats.org/officeDocument/2006/relationships/ctrlProp" Target="../ctrlProps/ctrlProp31.xml"/><Relationship Id="rId59" Type="http://schemas.openxmlformats.org/officeDocument/2006/relationships/ctrlProp" Target="../ctrlProps/ctrlProp52.xml"/><Relationship Id="rId103" Type="http://schemas.openxmlformats.org/officeDocument/2006/relationships/ctrlProp" Target="../ctrlProps/ctrlProp96.xml"/><Relationship Id="rId124" Type="http://schemas.openxmlformats.org/officeDocument/2006/relationships/ctrlProp" Target="../ctrlProps/ctrlProp117.xml"/><Relationship Id="rId70" Type="http://schemas.openxmlformats.org/officeDocument/2006/relationships/ctrlProp" Target="../ctrlProps/ctrlProp63.xml"/><Relationship Id="rId91" Type="http://schemas.openxmlformats.org/officeDocument/2006/relationships/ctrlProp" Target="../ctrlProps/ctrlProp84.xml"/><Relationship Id="rId145" Type="http://schemas.openxmlformats.org/officeDocument/2006/relationships/ctrlProp" Target="../ctrlProps/ctrlProp138.xml"/><Relationship Id="rId166" Type="http://schemas.openxmlformats.org/officeDocument/2006/relationships/ctrlProp" Target="../ctrlProps/ctrlProp159.xml"/><Relationship Id="rId187" Type="http://schemas.openxmlformats.org/officeDocument/2006/relationships/ctrlProp" Target="../ctrlProps/ctrlProp180.xml"/><Relationship Id="rId1" Type="http://schemas.openxmlformats.org/officeDocument/2006/relationships/hyperlink" Target="https://toppercan.es/leishmaniosis/" TargetMode="External"/><Relationship Id="rId212" Type="http://schemas.openxmlformats.org/officeDocument/2006/relationships/ctrlProp" Target="../ctrlProps/ctrlProp205.xml"/><Relationship Id="rId233" Type="http://schemas.openxmlformats.org/officeDocument/2006/relationships/ctrlProp" Target="../ctrlProps/ctrlProp226.xml"/><Relationship Id="rId28" Type="http://schemas.openxmlformats.org/officeDocument/2006/relationships/ctrlProp" Target="../ctrlProps/ctrlProp21.xml"/><Relationship Id="rId49" Type="http://schemas.openxmlformats.org/officeDocument/2006/relationships/ctrlProp" Target="../ctrlProps/ctrlProp42.xml"/><Relationship Id="rId114" Type="http://schemas.openxmlformats.org/officeDocument/2006/relationships/ctrlProp" Target="../ctrlProps/ctrlProp107.xml"/><Relationship Id="rId60" Type="http://schemas.openxmlformats.org/officeDocument/2006/relationships/ctrlProp" Target="../ctrlProps/ctrlProp53.xml"/><Relationship Id="rId81" Type="http://schemas.openxmlformats.org/officeDocument/2006/relationships/ctrlProp" Target="../ctrlProps/ctrlProp74.xml"/><Relationship Id="rId135" Type="http://schemas.openxmlformats.org/officeDocument/2006/relationships/ctrlProp" Target="../ctrlProps/ctrlProp128.xml"/><Relationship Id="rId156" Type="http://schemas.openxmlformats.org/officeDocument/2006/relationships/ctrlProp" Target="../ctrlProps/ctrlProp149.xml"/><Relationship Id="rId177" Type="http://schemas.openxmlformats.org/officeDocument/2006/relationships/ctrlProp" Target="../ctrlProps/ctrlProp170.xml"/><Relationship Id="rId198" Type="http://schemas.openxmlformats.org/officeDocument/2006/relationships/ctrlProp" Target="../ctrlProps/ctrlProp191.xml"/><Relationship Id="rId202" Type="http://schemas.openxmlformats.org/officeDocument/2006/relationships/ctrlProp" Target="../ctrlProps/ctrlProp195.xml"/><Relationship Id="rId223" Type="http://schemas.openxmlformats.org/officeDocument/2006/relationships/ctrlProp" Target="../ctrlProps/ctrlProp216.xml"/><Relationship Id="rId18" Type="http://schemas.openxmlformats.org/officeDocument/2006/relationships/ctrlProp" Target="../ctrlProps/ctrlProp11.xml"/><Relationship Id="rId39" Type="http://schemas.openxmlformats.org/officeDocument/2006/relationships/ctrlProp" Target="../ctrlProps/ctrlProp32.xml"/><Relationship Id="rId50" Type="http://schemas.openxmlformats.org/officeDocument/2006/relationships/ctrlProp" Target="../ctrlProps/ctrlProp43.xml"/><Relationship Id="rId104" Type="http://schemas.openxmlformats.org/officeDocument/2006/relationships/ctrlProp" Target="../ctrlProps/ctrlProp97.xml"/><Relationship Id="rId125" Type="http://schemas.openxmlformats.org/officeDocument/2006/relationships/ctrlProp" Target="../ctrlProps/ctrlProp118.xml"/><Relationship Id="rId146" Type="http://schemas.openxmlformats.org/officeDocument/2006/relationships/ctrlProp" Target="../ctrlProps/ctrlProp139.xml"/><Relationship Id="rId167" Type="http://schemas.openxmlformats.org/officeDocument/2006/relationships/ctrlProp" Target="../ctrlProps/ctrlProp160.xml"/><Relationship Id="rId188" Type="http://schemas.openxmlformats.org/officeDocument/2006/relationships/ctrlProp" Target="../ctrlProps/ctrlProp181.xml"/><Relationship Id="rId71" Type="http://schemas.openxmlformats.org/officeDocument/2006/relationships/ctrlProp" Target="../ctrlProps/ctrlProp64.xml"/><Relationship Id="rId92" Type="http://schemas.openxmlformats.org/officeDocument/2006/relationships/ctrlProp" Target="../ctrlProps/ctrlProp85.xml"/><Relationship Id="rId213" Type="http://schemas.openxmlformats.org/officeDocument/2006/relationships/ctrlProp" Target="../ctrlProps/ctrlProp206.xml"/><Relationship Id="rId234" Type="http://schemas.openxmlformats.org/officeDocument/2006/relationships/ctrlProp" Target="../ctrlProps/ctrlProp227.xml"/><Relationship Id="rId2" Type="http://schemas.openxmlformats.org/officeDocument/2006/relationships/hyperlink" Target="https://medlia.es/precio/tratando-la-leishmaniosis-en-perros-cuanto-cuesta/" TargetMode="External"/><Relationship Id="rId29" Type="http://schemas.openxmlformats.org/officeDocument/2006/relationships/ctrlProp" Target="../ctrlProps/ctrlProp22.xml"/><Relationship Id="rId40" Type="http://schemas.openxmlformats.org/officeDocument/2006/relationships/ctrlProp" Target="../ctrlProps/ctrlProp33.xml"/><Relationship Id="rId115" Type="http://schemas.openxmlformats.org/officeDocument/2006/relationships/ctrlProp" Target="../ctrlProps/ctrlProp108.xml"/><Relationship Id="rId136" Type="http://schemas.openxmlformats.org/officeDocument/2006/relationships/ctrlProp" Target="../ctrlProps/ctrlProp129.xml"/><Relationship Id="rId157" Type="http://schemas.openxmlformats.org/officeDocument/2006/relationships/ctrlProp" Target="../ctrlProps/ctrlProp150.xml"/><Relationship Id="rId178" Type="http://schemas.openxmlformats.org/officeDocument/2006/relationships/ctrlProp" Target="../ctrlProps/ctrlProp171.xml"/><Relationship Id="rId61" Type="http://schemas.openxmlformats.org/officeDocument/2006/relationships/ctrlProp" Target="../ctrlProps/ctrlProp54.xml"/><Relationship Id="rId82" Type="http://schemas.openxmlformats.org/officeDocument/2006/relationships/ctrlProp" Target="../ctrlProps/ctrlProp75.xml"/><Relationship Id="rId199" Type="http://schemas.openxmlformats.org/officeDocument/2006/relationships/ctrlProp" Target="../ctrlProps/ctrlProp192.xml"/><Relationship Id="rId203" Type="http://schemas.openxmlformats.org/officeDocument/2006/relationships/ctrlProp" Target="../ctrlProps/ctrlProp196.xml"/><Relationship Id="rId19" Type="http://schemas.openxmlformats.org/officeDocument/2006/relationships/ctrlProp" Target="../ctrlProps/ctrlProp12.xml"/><Relationship Id="rId224" Type="http://schemas.openxmlformats.org/officeDocument/2006/relationships/ctrlProp" Target="../ctrlProps/ctrlProp217.xml"/><Relationship Id="rId30" Type="http://schemas.openxmlformats.org/officeDocument/2006/relationships/ctrlProp" Target="../ctrlProps/ctrlProp23.xml"/><Relationship Id="rId105" Type="http://schemas.openxmlformats.org/officeDocument/2006/relationships/ctrlProp" Target="../ctrlProps/ctrlProp98.xml"/><Relationship Id="rId126" Type="http://schemas.openxmlformats.org/officeDocument/2006/relationships/ctrlProp" Target="../ctrlProps/ctrlProp119.xml"/><Relationship Id="rId147" Type="http://schemas.openxmlformats.org/officeDocument/2006/relationships/ctrlProp" Target="../ctrlProps/ctrlProp140.xml"/><Relationship Id="rId168" Type="http://schemas.openxmlformats.org/officeDocument/2006/relationships/ctrlProp" Target="../ctrlProps/ctrlProp161.xml"/><Relationship Id="rId51" Type="http://schemas.openxmlformats.org/officeDocument/2006/relationships/ctrlProp" Target="../ctrlProps/ctrlProp44.xml"/><Relationship Id="rId72" Type="http://schemas.openxmlformats.org/officeDocument/2006/relationships/ctrlProp" Target="../ctrlProps/ctrlProp65.xml"/><Relationship Id="rId93" Type="http://schemas.openxmlformats.org/officeDocument/2006/relationships/ctrlProp" Target="../ctrlProps/ctrlProp86.xml"/><Relationship Id="rId189" Type="http://schemas.openxmlformats.org/officeDocument/2006/relationships/ctrlProp" Target="../ctrlProps/ctrlProp182.xml"/><Relationship Id="rId3" Type="http://schemas.openxmlformats.org/officeDocument/2006/relationships/hyperlink" Target="https://centroveterinariociudadlineal.es/campanas/leishmaniosis/" TargetMode="External"/><Relationship Id="rId214" Type="http://schemas.openxmlformats.org/officeDocument/2006/relationships/ctrlProp" Target="../ctrlProps/ctrlProp207.xml"/><Relationship Id="rId235" Type="http://schemas.openxmlformats.org/officeDocument/2006/relationships/ctrlProp" Target="../ctrlProps/ctrlProp228.xml"/><Relationship Id="rId116" Type="http://schemas.openxmlformats.org/officeDocument/2006/relationships/ctrlProp" Target="../ctrlProps/ctrlProp109.xml"/><Relationship Id="rId137" Type="http://schemas.openxmlformats.org/officeDocument/2006/relationships/ctrlProp" Target="../ctrlProps/ctrlProp130.xml"/><Relationship Id="rId158" Type="http://schemas.openxmlformats.org/officeDocument/2006/relationships/ctrlProp" Target="../ctrlProps/ctrlProp151.xml"/><Relationship Id="rId20" Type="http://schemas.openxmlformats.org/officeDocument/2006/relationships/ctrlProp" Target="../ctrlProps/ctrlProp13.xml"/><Relationship Id="rId41" Type="http://schemas.openxmlformats.org/officeDocument/2006/relationships/ctrlProp" Target="../ctrlProps/ctrlProp34.xml"/><Relationship Id="rId62" Type="http://schemas.openxmlformats.org/officeDocument/2006/relationships/ctrlProp" Target="../ctrlProps/ctrlProp55.xml"/><Relationship Id="rId83" Type="http://schemas.openxmlformats.org/officeDocument/2006/relationships/ctrlProp" Target="../ctrlProps/ctrlProp76.xml"/><Relationship Id="rId179" Type="http://schemas.openxmlformats.org/officeDocument/2006/relationships/ctrlProp" Target="../ctrlProps/ctrlProp172.xml"/><Relationship Id="rId190" Type="http://schemas.openxmlformats.org/officeDocument/2006/relationships/ctrlProp" Target="../ctrlProps/ctrlProp183.xml"/><Relationship Id="rId204" Type="http://schemas.openxmlformats.org/officeDocument/2006/relationships/ctrlProp" Target="../ctrlProps/ctrlProp197.xml"/><Relationship Id="rId225" Type="http://schemas.openxmlformats.org/officeDocument/2006/relationships/ctrlProp" Target="../ctrlProps/ctrlProp2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19C0A-FDA9-44A9-8CB4-21F1D13D12A0}">
  <sheetPr>
    <tabColor theme="7" tint="0.79998168889431442"/>
  </sheetPr>
  <dimension ref="B2:P19"/>
  <sheetViews>
    <sheetView tabSelected="1" zoomScale="90" zoomScaleNormal="90" workbookViewId="0">
      <selection activeCell="N19" sqref="N19"/>
    </sheetView>
  </sheetViews>
  <sheetFormatPr baseColWidth="10" defaultColWidth="10.90625" defaultRowHeight="14.5" x14ac:dyDescent="0.35"/>
  <cols>
    <col min="1" max="8" width="10.90625" style="34"/>
    <col min="9" max="9" width="14.54296875" style="34" customWidth="1"/>
    <col min="10" max="10" width="19" style="34" customWidth="1"/>
    <col min="11" max="11" width="22.26953125" style="34" customWidth="1"/>
    <col min="12" max="12" width="23.1796875" style="34" customWidth="1"/>
    <col min="13" max="13" width="19.36328125" style="34" customWidth="1"/>
    <col min="14" max="14" width="16.90625" style="34" customWidth="1"/>
    <col min="15" max="15" width="16.7265625" style="34" customWidth="1"/>
    <col min="16" max="16" width="16.36328125" style="34" customWidth="1"/>
    <col min="17" max="16384" width="10.90625" style="34"/>
  </cols>
  <sheetData>
    <row r="2" spans="2:16" ht="4" customHeight="1" x14ac:dyDescent="0.35"/>
    <row r="3" spans="2:16" hidden="1" x14ac:dyDescent="0.35"/>
    <row r="4" spans="2:16" hidden="1" x14ac:dyDescent="0.35"/>
    <row r="5" spans="2:16" ht="30.5" customHeight="1" x14ac:dyDescent="0.35">
      <c r="I5" s="487" t="s">
        <v>796</v>
      </c>
      <c r="J5" s="487"/>
      <c r="K5" s="487"/>
      <c r="L5" s="487"/>
      <c r="M5" s="487"/>
      <c r="N5" s="487"/>
      <c r="O5" s="487"/>
    </row>
    <row r="6" spans="2:16" ht="149.5" customHeight="1" x14ac:dyDescent="0.35">
      <c r="I6" s="488" t="s">
        <v>814</v>
      </c>
      <c r="J6" s="488"/>
      <c r="K6" s="488"/>
      <c r="L6" s="488"/>
      <c r="M6" s="488"/>
      <c r="N6" s="488"/>
      <c r="O6" s="488"/>
      <c r="P6" s="109"/>
    </row>
    <row r="7" spans="2:16" ht="26" customHeight="1" x14ac:dyDescent="0.35">
      <c r="I7" s="100" t="s">
        <v>204</v>
      </c>
      <c r="M7" s="100" t="s">
        <v>205</v>
      </c>
      <c r="N7" s="100"/>
    </row>
    <row r="13" spans="2:16" ht="15" thickBot="1" x14ac:dyDescent="0.4">
      <c r="B13" s="370" t="s">
        <v>795</v>
      </c>
      <c r="I13" s="99"/>
    </row>
    <row r="14" spans="2:16" ht="64.5" customHeight="1" thickBot="1" x14ac:dyDescent="0.4">
      <c r="I14" s="110" t="s">
        <v>873</v>
      </c>
      <c r="J14" s="110" t="s">
        <v>815</v>
      </c>
      <c r="K14" s="110" t="s">
        <v>816</v>
      </c>
      <c r="M14" s="111" t="s">
        <v>187</v>
      </c>
      <c r="N14" s="111" t="s">
        <v>188</v>
      </c>
      <c r="O14" s="110" t="s">
        <v>872</v>
      </c>
    </row>
    <row r="15" spans="2:16" ht="41" customHeight="1" thickBot="1" x14ac:dyDescent="0.4">
      <c r="I15" s="486">
        <v>5.74</v>
      </c>
      <c r="J15" s="378" cm="1">
        <f t="array" ref="J15">'Valoración Impactos negativos'!J152:J152</f>
        <v>642297.41999999993</v>
      </c>
      <c r="K15" s="379">
        <f>'Valoración Impactos Positivos'!R38</f>
        <v>609923.23835616454</v>
      </c>
      <c r="M15" s="380" t="s">
        <v>808</v>
      </c>
      <c r="N15" s="380" t="s">
        <v>190</v>
      </c>
      <c r="O15" s="778">
        <v>16697</v>
      </c>
    </row>
    <row r="17" spans="11:16" ht="15" thickBot="1" x14ac:dyDescent="0.4"/>
    <row r="18" spans="11:16" ht="41.5" customHeight="1" thickBot="1" x14ac:dyDescent="0.4">
      <c r="K18" s="110" t="s">
        <v>870</v>
      </c>
      <c r="L18" s="110" t="s">
        <v>869</v>
      </c>
      <c r="M18" s="384" t="s">
        <v>810</v>
      </c>
      <c r="N18" s="110" t="s">
        <v>874</v>
      </c>
      <c r="P18" s="485"/>
    </row>
    <row r="19" spans="11:16" ht="53.5" customHeight="1" thickBot="1" x14ac:dyDescent="0.4">
      <c r="K19" s="382">
        <f>SUM(J15+K15)</f>
        <v>1252220.6583561646</v>
      </c>
      <c r="L19" s="382">
        <f>K15-J15</f>
        <v>-32374.181643835385</v>
      </c>
      <c r="M19" s="382">
        <f>'Formulas de valor presente'!E29</f>
        <v>-168554.34033594449</v>
      </c>
      <c r="N19" s="780">
        <f>L19/(I15*O15)</f>
        <v>-0.33779129973520028</v>
      </c>
    </row>
  </sheetData>
  <mergeCells count="2">
    <mergeCell ref="I5:O5"/>
    <mergeCell ref="I6:O6"/>
  </mergeCells>
  <conditionalFormatting sqref="L19:N19">
    <cfRule type="cellIs" dxfId="49" priority="1" operator="lessThan">
      <formula>-0.1</formula>
    </cfRule>
    <cfRule type="cellIs" dxfId="48" priority="2" operator="greaterThan">
      <formula>0.1</formula>
    </cfRule>
  </conditionalFormatting>
  <pageMargins left="0.7" right="0.7" top="0.75" bottom="0.75" header="0.3" footer="0.3"/>
  <pageSetup paperSize="9" orientation="portrait" horizontalDpi="4294967293"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8166F90-5BC8-45C1-A484-1AA0425FA4FB}">
          <x14:formula1>
            <xm:f>'Referencia datos cualitativos'!$D$14:$D$17</xm:f>
          </x14:formula1>
          <xm:sqref>N15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9D8C-999A-480D-9F9C-7AC93C85AD2C}">
  <sheetPr>
    <tabColor theme="9" tint="0.39997558519241921"/>
  </sheetPr>
  <dimension ref="B1:Z38"/>
  <sheetViews>
    <sheetView zoomScale="90" zoomScaleNormal="90" workbookViewId="0">
      <selection activeCell="Y14" sqref="Y14"/>
    </sheetView>
  </sheetViews>
  <sheetFormatPr baseColWidth="10" defaultColWidth="10.90625" defaultRowHeight="14.5" x14ac:dyDescent="0.35"/>
  <cols>
    <col min="1" max="1" width="10.90625" style="1"/>
    <col min="2" max="2" width="34.26953125" style="1" customWidth="1"/>
    <col min="3" max="3" width="10.90625" style="1"/>
    <col min="4" max="4" width="26.36328125" style="1" customWidth="1"/>
    <col min="5" max="5" width="45.36328125" style="1" customWidth="1"/>
    <col min="6" max="6" width="17.08984375" style="1" customWidth="1"/>
    <col min="7" max="7" width="18.453125" style="1" customWidth="1"/>
    <col min="8" max="8" width="16.90625" style="1" customWidth="1"/>
    <col min="9" max="9" width="20.54296875" style="1" customWidth="1"/>
    <col min="10" max="10" width="13.08984375" style="1" customWidth="1"/>
    <col min="11" max="11" width="22.26953125" style="1" customWidth="1"/>
    <col min="12" max="12" width="25.1796875" style="1" customWidth="1"/>
    <col min="13" max="13" width="30.1796875" style="1" customWidth="1"/>
    <col min="14" max="14" width="28.08984375" style="1" customWidth="1"/>
    <col min="15" max="16" width="17.7265625" style="1" customWidth="1"/>
    <col min="17" max="17" width="17.90625" style="1" customWidth="1"/>
    <col min="18" max="18" width="22.36328125" style="373" customWidth="1"/>
    <col min="19" max="19" width="15.54296875" style="1" customWidth="1"/>
    <col min="20" max="20" width="18.6328125" style="1" customWidth="1"/>
    <col min="21" max="21" width="14.81640625" style="1" customWidth="1"/>
    <col min="22" max="22" width="15.26953125" style="1" customWidth="1"/>
    <col min="23" max="25" width="17.08984375" style="1" customWidth="1"/>
    <col min="26" max="26" width="97.6328125" style="1" customWidth="1"/>
    <col min="27" max="16384" width="10.90625" style="1"/>
  </cols>
  <sheetData>
    <row r="1" spans="2:26" ht="15" thickBot="1" x14ac:dyDescent="0.4"/>
    <row r="2" spans="2:26" ht="21.5" thickBot="1" x14ac:dyDescent="0.4">
      <c r="B2" s="529" t="s">
        <v>166</v>
      </c>
      <c r="C2" s="530"/>
      <c r="D2" s="530"/>
      <c r="E2" s="533"/>
      <c r="F2" s="332"/>
      <c r="G2" s="529" t="s">
        <v>99</v>
      </c>
      <c r="H2" s="530"/>
      <c r="I2" s="529" t="s">
        <v>102</v>
      </c>
      <c r="J2" s="530"/>
      <c r="K2" s="536" t="s">
        <v>848</v>
      </c>
      <c r="L2" s="537"/>
      <c r="M2" s="537"/>
      <c r="N2" s="537"/>
      <c r="O2" s="537"/>
      <c r="P2" s="538"/>
      <c r="Q2" s="534" t="s">
        <v>199</v>
      </c>
      <c r="R2" s="523" t="s">
        <v>98</v>
      </c>
      <c r="S2" s="524"/>
      <c r="T2" s="524"/>
      <c r="U2" s="524"/>
      <c r="V2" s="524"/>
      <c r="W2" s="525"/>
    </row>
    <row r="3" spans="2:26" ht="29.5" thickBot="1" x14ac:dyDescent="0.4">
      <c r="B3" s="8" t="s">
        <v>1</v>
      </c>
      <c r="C3" s="8" t="s">
        <v>2</v>
      </c>
      <c r="D3" s="8" t="s">
        <v>3</v>
      </c>
      <c r="E3" s="8" t="s">
        <v>4</v>
      </c>
      <c r="F3" s="8" t="s">
        <v>87</v>
      </c>
      <c r="G3" s="333" t="s">
        <v>81</v>
      </c>
      <c r="H3" s="333" t="s">
        <v>82</v>
      </c>
      <c r="I3" s="12" t="s">
        <v>103</v>
      </c>
      <c r="J3" s="13" t="s">
        <v>80</v>
      </c>
      <c r="K3" s="13" t="s">
        <v>193</v>
      </c>
      <c r="L3" s="13" t="s">
        <v>194</v>
      </c>
      <c r="M3" s="13" t="s">
        <v>195</v>
      </c>
      <c r="N3" s="13" t="s">
        <v>196</v>
      </c>
      <c r="O3" s="13" t="s">
        <v>197</v>
      </c>
      <c r="P3" s="12" t="s">
        <v>198</v>
      </c>
      <c r="Q3" s="535"/>
      <c r="R3" s="526"/>
      <c r="S3" s="527"/>
      <c r="T3" s="527"/>
      <c r="U3" s="527"/>
      <c r="V3" s="527"/>
      <c r="W3" s="528"/>
    </row>
    <row r="4" spans="2:26" ht="72" customHeight="1" thickBot="1" x14ac:dyDescent="0.4">
      <c r="B4" s="499" t="s">
        <v>8</v>
      </c>
      <c r="C4" s="501" t="s">
        <v>9</v>
      </c>
      <c r="D4" s="503" t="s">
        <v>10</v>
      </c>
      <c r="E4" s="521" t="s">
        <v>325</v>
      </c>
      <c r="F4" s="489" t="s">
        <v>201</v>
      </c>
      <c r="G4" s="19" t="s">
        <v>83</v>
      </c>
      <c r="H4" s="20" t="s">
        <v>84</v>
      </c>
      <c r="I4" s="19" t="s">
        <v>75</v>
      </c>
      <c r="J4" s="20" t="s">
        <v>76</v>
      </c>
      <c r="K4" s="22" t="s">
        <v>85</v>
      </c>
      <c r="L4" s="23" t="s">
        <v>77</v>
      </c>
      <c r="M4" s="23" t="s">
        <v>91</v>
      </c>
      <c r="N4" s="23" t="s">
        <v>78</v>
      </c>
      <c r="O4" s="23" t="s">
        <v>79</v>
      </c>
      <c r="P4" s="24" t="s">
        <v>86</v>
      </c>
      <c r="Q4" s="531" t="s">
        <v>849</v>
      </c>
      <c r="R4" s="374" t="s">
        <v>92</v>
      </c>
      <c r="S4" s="39" t="s">
        <v>93</v>
      </c>
      <c r="T4" s="39" t="s">
        <v>94</v>
      </c>
      <c r="U4" s="39" t="s">
        <v>95</v>
      </c>
      <c r="V4" s="39" t="s">
        <v>96</v>
      </c>
      <c r="W4" s="40" t="s">
        <v>97</v>
      </c>
      <c r="X4" s="445" t="s">
        <v>845</v>
      </c>
      <c r="Y4" s="445" t="s">
        <v>844</v>
      </c>
      <c r="Z4" s="40" t="s">
        <v>200</v>
      </c>
    </row>
    <row r="5" spans="2:26" ht="51.5" customHeight="1" thickBot="1" x14ac:dyDescent="0.4">
      <c r="B5" s="500"/>
      <c r="C5" s="502"/>
      <c r="D5" s="520"/>
      <c r="E5" s="506"/>
      <c r="F5" s="490"/>
      <c r="G5" s="14">
        <v>3375</v>
      </c>
      <c r="H5" s="16"/>
      <c r="I5" s="17"/>
      <c r="J5" s="21"/>
      <c r="K5" s="83">
        <v>9</v>
      </c>
      <c r="L5" s="84">
        <v>0</v>
      </c>
      <c r="M5" s="84">
        <v>0</v>
      </c>
      <c r="N5" s="84">
        <v>0</v>
      </c>
      <c r="O5" s="84">
        <v>0</v>
      </c>
      <c r="P5" s="85">
        <v>0</v>
      </c>
      <c r="Q5" s="532"/>
      <c r="R5" s="437">
        <f>$G$5*K5</f>
        <v>30375</v>
      </c>
      <c r="S5" s="438">
        <f t="shared" ref="S5:W5" si="0">$G$5*L5</f>
        <v>0</v>
      </c>
      <c r="T5" s="438">
        <f t="shared" si="0"/>
        <v>0</v>
      </c>
      <c r="U5" s="438">
        <f t="shared" si="0"/>
        <v>0</v>
      </c>
      <c r="V5" s="438">
        <f t="shared" si="0"/>
        <v>0</v>
      </c>
      <c r="W5" s="439">
        <f t="shared" si="0"/>
        <v>0</v>
      </c>
      <c r="X5" s="183" t="s">
        <v>189</v>
      </c>
      <c r="Y5" s="461" t="str" cm="1">
        <f t="array" ref="Y5">_xlfn.IFS(X5="DIRECTO","ALTA",X5="INDIRECTO","MEDIA",X5="ESCENARIO","BAJA")</f>
        <v>BAJA</v>
      </c>
      <c r="Z5" s="252" t="s">
        <v>842</v>
      </c>
    </row>
    <row r="6" spans="2:26" ht="71.5" customHeight="1" thickBot="1" x14ac:dyDescent="0.4">
      <c r="B6" s="500"/>
      <c r="C6" s="509" t="s">
        <v>14</v>
      </c>
      <c r="D6" s="503" t="s">
        <v>10</v>
      </c>
      <c r="E6" s="521" t="s">
        <v>326</v>
      </c>
      <c r="F6" s="489" t="s">
        <v>202</v>
      </c>
      <c r="G6" s="19" t="s">
        <v>88</v>
      </c>
      <c r="H6" s="20" t="s">
        <v>89</v>
      </c>
      <c r="I6" s="19" t="s">
        <v>75</v>
      </c>
      <c r="J6" s="20" t="s">
        <v>76</v>
      </c>
      <c r="K6" s="22" t="s">
        <v>85</v>
      </c>
      <c r="L6" s="23" t="s">
        <v>77</v>
      </c>
      <c r="M6" s="23" t="s">
        <v>91</v>
      </c>
      <c r="N6" s="23" t="s">
        <v>78</v>
      </c>
      <c r="O6" s="23" t="s">
        <v>79</v>
      </c>
      <c r="P6" s="24" t="s">
        <v>86</v>
      </c>
      <c r="Q6" s="531" t="s">
        <v>849</v>
      </c>
      <c r="R6" s="446"/>
      <c r="S6" s="447"/>
      <c r="T6" s="447"/>
      <c r="U6" s="447"/>
      <c r="V6" s="447"/>
      <c r="W6" s="447"/>
      <c r="X6" s="450"/>
      <c r="Y6" s="448"/>
      <c r="Z6" s="449"/>
    </row>
    <row r="7" spans="2:26" ht="39.5" customHeight="1" thickBot="1" x14ac:dyDescent="0.4">
      <c r="B7" s="500"/>
      <c r="C7" s="509"/>
      <c r="D7" s="520"/>
      <c r="E7" s="506"/>
      <c r="F7" s="490"/>
      <c r="G7" s="41">
        <v>0</v>
      </c>
      <c r="H7" s="41">
        <v>0</v>
      </c>
      <c r="I7" s="17"/>
      <c r="J7" s="21"/>
      <c r="K7" s="83">
        <v>0</v>
      </c>
      <c r="L7" s="84">
        <v>0</v>
      </c>
      <c r="M7" s="84">
        <v>0</v>
      </c>
      <c r="N7" s="84">
        <v>0</v>
      </c>
      <c r="O7" s="84">
        <v>0</v>
      </c>
      <c r="P7" s="85">
        <v>0</v>
      </c>
      <c r="Q7" s="532"/>
      <c r="R7" s="440">
        <f>$G$7*K7</f>
        <v>0</v>
      </c>
      <c r="S7" s="441">
        <f t="shared" ref="S7:W7" si="1">$G$7*L7</f>
        <v>0</v>
      </c>
      <c r="T7" s="441">
        <f t="shared" si="1"/>
        <v>0</v>
      </c>
      <c r="U7" s="441">
        <f t="shared" si="1"/>
        <v>0</v>
      </c>
      <c r="V7" s="441">
        <f t="shared" si="1"/>
        <v>0</v>
      </c>
      <c r="W7" s="441">
        <f t="shared" si="1"/>
        <v>0</v>
      </c>
      <c r="X7" s="451"/>
      <c r="Y7" s="434" t="e" cm="1">
        <f t="array" ref="Y7">_xlfn.IFS(X7="DIRECTO","ALTA",X7="INDIRECTO","MEDIA",X7="ESCENARIO","BAJA")</f>
        <v>#N/A</v>
      </c>
      <c r="Z7" s="283"/>
    </row>
    <row r="8" spans="2:26" ht="81" customHeight="1" thickBot="1" x14ac:dyDescent="0.4">
      <c r="B8" s="500"/>
      <c r="C8" s="501" t="s">
        <v>18</v>
      </c>
      <c r="D8" s="503" t="s">
        <v>10</v>
      </c>
      <c r="E8" s="521" t="s">
        <v>327</v>
      </c>
      <c r="F8" s="489" t="s">
        <v>202</v>
      </c>
      <c r="G8" s="32" t="s">
        <v>90</v>
      </c>
      <c r="H8" s="31"/>
      <c r="I8" s="25" t="s">
        <v>75</v>
      </c>
      <c r="J8" s="20" t="s">
        <v>76</v>
      </c>
      <c r="K8" s="26" t="s">
        <v>265</v>
      </c>
      <c r="L8" s="27" t="s">
        <v>268</v>
      </c>
      <c r="M8" s="27" t="s">
        <v>269</v>
      </c>
      <c r="N8" s="27" t="s">
        <v>270</v>
      </c>
      <c r="O8" s="27" t="s">
        <v>79</v>
      </c>
      <c r="P8" s="24" t="s">
        <v>86</v>
      </c>
      <c r="Q8" s="531" t="s">
        <v>840</v>
      </c>
      <c r="R8" s="446"/>
      <c r="S8" s="447"/>
      <c r="T8" s="447"/>
      <c r="U8" s="447"/>
      <c r="V8" s="447"/>
      <c r="W8" s="447"/>
      <c r="X8" s="450"/>
      <c r="Y8" s="448"/>
      <c r="Z8" s="449"/>
    </row>
    <row r="9" spans="2:26" ht="40" customHeight="1" thickBot="1" x14ac:dyDescent="0.4">
      <c r="B9" s="500"/>
      <c r="C9" s="502"/>
      <c r="D9" s="520"/>
      <c r="E9" s="506"/>
      <c r="F9" s="490"/>
      <c r="G9" s="14">
        <v>0</v>
      </c>
      <c r="H9" s="30"/>
      <c r="I9" s="17"/>
      <c r="J9" s="21"/>
      <c r="K9" s="83">
        <f>'Fichas de valoración económica'!C9</f>
        <v>0</v>
      </c>
      <c r="L9" s="84">
        <f>'Fichas de valoración económica'!E5</f>
        <v>0</v>
      </c>
      <c r="M9" s="84">
        <f>'Fichas de valoración económica'!G3</f>
        <v>0</v>
      </c>
      <c r="N9" s="84">
        <f>'Fichas de valoración económica'!I3</f>
        <v>0</v>
      </c>
      <c r="O9" s="84">
        <v>0</v>
      </c>
      <c r="P9" s="85">
        <v>0</v>
      </c>
      <c r="Q9" s="532"/>
      <c r="R9" s="375">
        <f>K9</f>
        <v>0</v>
      </c>
      <c r="S9" s="174">
        <f t="shared" ref="S9:W9" si="2">L9</f>
        <v>0</v>
      </c>
      <c r="T9" s="174">
        <f t="shared" si="2"/>
        <v>0</v>
      </c>
      <c r="U9" s="174">
        <f t="shared" si="2"/>
        <v>0</v>
      </c>
      <c r="V9" s="174">
        <f t="shared" si="2"/>
        <v>0</v>
      </c>
      <c r="W9" s="175">
        <f t="shared" si="2"/>
        <v>0</v>
      </c>
      <c r="X9" s="452"/>
      <c r="Y9" s="434" t="e" cm="1">
        <f t="array" ref="Y9">_xlfn.IFS(X9="DIRECTO","ALTA",X9="INDIRECTO","MEDIA",X9="ESCENARIO","BAJA")</f>
        <v>#N/A</v>
      </c>
      <c r="Z9" s="112"/>
    </row>
    <row r="10" spans="2:26" ht="70" customHeight="1" thickBot="1" x14ac:dyDescent="0.4">
      <c r="B10" s="500"/>
      <c r="C10" s="501" t="s">
        <v>22</v>
      </c>
      <c r="D10" s="503" t="s">
        <v>10</v>
      </c>
      <c r="E10" s="521" t="s">
        <v>328</v>
      </c>
      <c r="F10" s="489" t="s">
        <v>202</v>
      </c>
      <c r="G10" s="32" t="s">
        <v>192</v>
      </c>
      <c r="H10" s="31"/>
      <c r="I10" s="25" t="s">
        <v>75</v>
      </c>
      <c r="J10" s="20" t="s">
        <v>76</v>
      </c>
      <c r="K10" s="26" t="s">
        <v>308</v>
      </c>
      <c r="L10" s="27" t="s">
        <v>309</v>
      </c>
      <c r="M10" s="27" t="s">
        <v>269</v>
      </c>
      <c r="N10" s="27" t="s">
        <v>270</v>
      </c>
      <c r="O10" s="27" t="s">
        <v>79</v>
      </c>
      <c r="P10" s="24" t="s">
        <v>86</v>
      </c>
      <c r="Q10" s="531" t="s">
        <v>840</v>
      </c>
      <c r="R10" s="446"/>
      <c r="S10" s="447"/>
      <c r="T10" s="447"/>
      <c r="U10" s="447"/>
      <c r="V10" s="447"/>
      <c r="W10" s="447"/>
      <c r="X10" s="450"/>
      <c r="Y10" s="448"/>
      <c r="Z10" s="449"/>
    </row>
    <row r="11" spans="2:26" ht="39" customHeight="1" thickBot="1" x14ac:dyDescent="0.4">
      <c r="B11" s="500"/>
      <c r="C11" s="502"/>
      <c r="D11" s="520"/>
      <c r="E11" s="506"/>
      <c r="F11" s="490"/>
      <c r="G11" s="28">
        <v>0</v>
      </c>
      <c r="H11" s="43"/>
      <c r="I11" s="17"/>
      <c r="J11" s="18"/>
      <c r="K11" s="83">
        <v>0</v>
      </c>
      <c r="L11" s="84">
        <v>0</v>
      </c>
      <c r="M11" s="84">
        <v>0</v>
      </c>
      <c r="N11" s="84">
        <v>0</v>
      </c>
      <c r="O11" s="84">
        <v>0</v>
      </c>
      <c r="P11" s="85">
        <v>0</v>
      </c>
      <c r="Q11" s="532"/>
      <c r="R11" s="375">
        <f>K11</f>
        <v>0</v>
      </c>
      <c r="S11" s="174">
        <f t="shared" ref="S11:W11" si="3">L11</f>
        <v>0</v>
      </c>
      <c r="T11" s="174">
        <f t="shared" si="3"/>
        <v>0</v>
      </c>
      <c r="U11" s="174">
        <f t="shared" si="3"/>
        <v>0</v>
      </c>
      <c r="V11" s="174">
        <f t="shared" si="3"/>
        <v>0</v>
      </c>
      <c r="W11" s="175">
        <f t="shared" si="3"/>
        <v>0</v>
      </c>
      <c r="X11" s="452"/>
      <c r="Y11" s="434" t="e" cm="1">
        <f t="array" ref="Y11">_xlfn.IFS(X11="DIRECTO","ALTA",X11="INDIRECTO","MEDIA",X11="ESCENARIO","BAJA")</f>
        <v>#N/A</v>
      </c>
      <c r="Z11" s="112"/>
    </row>
    <row r="12" spans="2:26" ht="70" customHeight="1" thickBot="1" x14ac:dyDescent="0.4">
      <c r="B12" s="515" t="s">
        <v>26</v>
      </c>
      <c r="C12" s="501" t="s">
        <v>27</v>
      </c>
      <c r="D12" s="503" t="s">
        <v>101</v>
      </c>
      <c r="E12" s="521" t="s">
        <v>203</v>
      </c>
      <c r="F12" s="489" t="s">
        <v>202</v>
      </c>
      <c r="G12" s="42" t="s">
        <v>105</v>
      </c>
      <c r="H12" s="44"/>
      <c r="I12" s="25" t="s">
        <v>206</v>
      </c>
      <c r="J12" s="46" t="s">
        <v>104</v>
      </c>
      <c r="K12" s="47" t="s">
        <v>321</v>
      </c>
      <c r="L12" s="15" t="s">
        <v>322</v>
      </c>
      <c r="M12" s="15" t="s">
        <v>323</v>
      </c>
      <c r="N12" s="15" t="s">
        <v>324</v>
      </c>
      <c r="O12" s="15" t="s">
        <v>79</v>
      </c>
      <c r="P12" s="48" t="s">
        <v>86</v>
      </c>
      <c r="Q12" s="531" t="s">
        <v>840</v>
      </c>
      <c r="R12" s="446"/>
      <c r="S12" s="447"/>
      <c r="T12" s="447"/>
      <c r="U12" s="447"/>
      <c r="V12" s="447"/>
      <c r="W12" s="447"/>
      <c r="X12" s="450"/>
      <c r="Y12" s="448"/>
      <c r="Z12" s="449"/>
    </row>
    <row r="13" spans="2:26" ht="39" customHeight="1" thickBot="1" x14ac:dyDescent="0.4">
      <c r="B13" s="516"/>
      <c r="C13" s="502"/>
      <c r="D13" s="504"/>
      <c r="E13" s="506"/>
      <c r="F13" s="490"/>
      <c r="G13" s="29">
        <v>0</v>
      </c>
      <c r="H13" s="68"/>
      <c r="I13" s="128"/>
      <c r="J13" s="70" t="e">
        <f>VLOOKUP(I13,'Referencia datos cualitativos'!F7:H11,3,FALSE)</f>
        <v>#N/A</v>
      </c>
      <c r="K13" s="60">
        <v>0</v>
      </c>
      <c r="L13" s="61">
        <v>0</v>
      </c>
      <c r="M13" s="61">
        <v>0</v>
      </c>
      <c r="N13" s="61">
        <v>0</v>
      </c>
      <c r="O13" s="61">
        <v>0</v>
      </c>
      <c r="P13" s="62">
        <v>0</v>
      </c>
      <c r="Q13" s="532"/>
      <c r="R13" s="375">
        <f>K13</f>
        <v>0</v>
      </c>
      <c r="S13" s="173">
        <f t="shared" ref="S13:W13" si="4">L13</f>
        <v>0</v>
      </c>
      <c r="T13" s="173">
        <f t="shared" si="4"/>
        <v>0</v>
      </c>
      <c r="U13" s="173">
        <f t="shared" si="4"/>
        <v>0</v>
      </c>
      <c r="V13" s="173">
        <f t="shared" si="4"/>
        <v>0</v>
      </c>
      <c r="W13" s="173">
        <f t="shared" si="4"/>
        <v>0</v>
      </c>
      <c r="X13" s="453"/>
      <c r="Y13" s="183" t="e" cm="1">
        <f t="array" ref="Y13">_xlfn.IFS(X13="DIRECTO","ALTA",X13="INDIRECTO","MEDIA",X13="ESCENARIO","BAJA")</f>
        <v>#N/A</v>
      </c>
      <c r="Z13" s="112"/>
    </row>
    <row r="14" spans="2:26" ht="71" customHeight="1" thickBot="1" x14ac:dyDescent="0.4">
      <c r="B14" s="516"/>
      <c r="C14" s="501" t="s">
        <v>31</v>
      </c>
      <c r="D14" s="503" t="s">
        <v>101</v>
      </c>
      <c r="E14" s="507" t="s">
        <v>329</v>
      </c>
      <c r="F14" s="489" t="s">
        <v>201</v>
      </c>
      <c r="G14" s="19" t="s">
        <v>113</v>
      </c>
      <c r="H14" s="20" t="s">
        <v>112</v>
      </c>
      <c r="I14" s="19" t="s">
        <v>837</v>
      </c>
      <c r="J14" s="20" t="s">
        <v>247</v>
      </c>
      <c r="K14" s="47" t="s">
        <v>115</v>
      </c>
      <c r="L14" s="47" t="s">
        <v>116</v>
      </c>
      <c r="M14" s="47" t="s">
        <v>117</v>
      </c>
      <c r="N14" s="47" t="s">
        <v>118</v>
      </c>
      <c r="O14" s="15" t="s">
        <v>79</v>
      </c>
      <c r="P14" s="48" t="s">
        <v>86</v>
      </c>
      <c r="Q14" s="531" t="s">
        <v>840</v>
      </c>
      <c r="R14" s="376"/>
      <c r="S14" s="35"/>
      <c r="T14" s="35"/>
      <c r="U14" s="35"/>
      <c r="V14" s="35"/>
      <c r="W14" s="36"/>
      <c r="X14" s="454"/>
      <c r="Y14" s="183"/>
      <c r="Z14" s="539" t="s">
        <v>871</v>
      </c>
    </row>
    <row r="15" spans="2:26" ht="39.5" customHeight="1" thickBot="1" x14ac:dyDescent="0.4">
      <c r="B15" s="516"/>
      <c r="C15" s="502"/>
      <c r="D15" s="504"/>
      <c r="E15" s="508"/>
      <c r="F15" s="490"/>
      <c r="G15" s="458">
        <v>0</v>
      </c>
      <c r="H15" s="459">
        <v>77</v>
      </c>
      <c r="I15" s="460" t="s">
        <v>245</v>
      </c>
      <c r="J15" s="54">
        <f>VLOOKUP(I15,'Referencia datos cualitativos'!J7:L23,3,FALSE)</f>
        <v>0.5</v>
      </c>
      <c r="K15" s="69">
        <v>0</v>
      </c>
      <c r="L15" s="61">
        <v>0</v>
      </c>
      <c r="M15" s="61">
        <v>0</v>
      </c>
      <c r="N15" s="61">
        <v>0</v>
      </c>
      <c r="O15" s="61">
        <v>0</v>
      </c>
      <c r="P15" s="62">
        <v>0</v>
      </c>
      <c r="Q15" s="532"/>
      <c r="R15" s="173">
        <f>$J$15*K15</f>
        <v>0</v>
      </c>
      <c r="S15" s="173">
        <f t="shared" ref="S15:W15" si="5">$J$15*L15</f>
        <v>0</v>
      </c>
      <c r="T15" s="173">
        <f t="shared" si="5"/>
        <v>0</v>
      </c>
      <c r="U15" s="173">
        <f t="shared" si="5"/>
        <v>0</v>
      </c>
      <c r="V15" s="173">
        <f t="shared" si="5"/>
        <v>0</v>
      </c>
      <c r="W15" s="173">
        <f t="shared" si="5"/>
        <v>0</v>
      </c>
      <c r="X15" s="451" t="s">
        <v>847</v>
      </c>
      <c r="Y15" s="461" t="str" cm="1">
        <f t="array" ref="Y15">_xlfn.IFS(X15="DIRECTO","ALTA",X15="INDIRECTO","MEDIA",X15="ESCENARIO","BAJA")</f>
        <v>MEDIA</v>
      </c>
      <c r="Z15" s="540"/>
    </row>
    <row r="16" spans="2:26" ht="70.5" customHeight="1" thickBot="1" x14ac:dyDescent="0.4">
      <c r="B16" s="516"/>
      <c r="C16" s="501" t="s">
        <v>34</v>
      </c>
      <c r="D16" s="503" t="s">
        <v>101</v>
      </c>
      <c r="E16" s="507" t="s">
        <v>330</v>
      </c>
      <c r="F16" s="489" t="s">
        <v>202</v>
      </c>
      <c r="G16" s="493" t="s">
        <v>114</v>
      </c>
      <c r="H16" s="494"/>
      <c r="I16" s="71" t="s">
        <v>119</v>
      </c>
      <c r="J16" s="72" t="s">
        <v>104</v>
      </c>
      <c r="K16" s="26" t="s">
        <v>111</v>
      </c>
      <c r="L16" s="27" t="s">
        <v>111</v>
      </c>
      <c r="M16" s="27" t="s">
        <v>111</v>
      </c>
      <c r="N16" s="27" t="s">
        <v>111</v>
      </c>
      <c r="O16" s="27" t="s">
        <v>79</v>
      </c>
      <c r="P16" s="59" t="s">
        <v>86</v>
      </c>
      <c r="Q16" s="531" t="s">
        <v>840</v>
      </c>
      <c r="R16" s="446"/>
      <c r="S16" s="447"/>
      <c r="T16" s="447"/>
      <c r="U16" s="447"/>
      <c r="V16" s="447"/>
      <c r="W16" s="447"/>
      <c r="X16" s="450"/>
      <c r="Y16" s="448"/>
      <c r="Z16" s="449"/>
    </row>
    <row r="17" spans="2:26" ht="40.5" customHeight="1" thickBot="1" x14ac:dyDescent="0.4">
      <c r="B17" s="516"/>
      <c r="C17" s="502"/>
      <c r="D17" s="504"/>
      <c r="E17" s="508"/>
      <c r="F17" s="490"/>
      <c r="G17" s="497">
        <v>0</v>
      </c>
      <c r="H17" s="498"/>
      <c r="I17" s="55"/>
      <c r="J17" s="54" t="e">
        <f>VLOOKUP(I17,'Referencia datos cualitativos'!N7:P11,3,FALSE)</f>
        <v>#N/A</v>
      </c>
      <c r="K17" s="63">
        <v>0</v>
      </c>
      <c r="L17" s="64">
        <v>0</v>
      </c>
      <c r="M17" s="64">
        <v>0</v>
      </c>
      <c r="N17" s="64">
        <v>0</v>
      </c>
      <c r="O17" s="64">
        <v>0</v>
      </c>
      <c r="P17" s="65">
        <v>0</v>
      </c>
      <c r="Q17" s="532"/>
      <c r="R17" s="176" t="e">
        <f>K17*$J$17</f>
        <v>#N/A</v>
      </c>
      <c r="S17" s="176" t="e">
        <f t="shared" ref="S17:W17" si="6">L17*$J$17</f>
        <v>#N/A</v>
      </c>
      <c r="T17" s="176" t="e">
        <f t="shared" si="6"/>
        <v>#N/A</v>
      </c>
      <c r="U17" s="176" t="e">
        <f t="shared" si="6"/>
        <v>#N/A</v>
      </c>
      <c r="V17" s="176" t="e">
        <f t="shared" si="6"/>
        <v>#N/A</v>
      </c>
      <c r="W17" s="176" t="e">
        <f t="shared" si="6"/>
        <v>#N/A</v>
      </c>
      <c r="X17" s="455"/>
      <c r="Y17" s="434" t="e" cm="1">
        <f t="array" ref="Y17">_xlfn.IFS(X17="DIRECTO","ALTA",X17="INDIRECTO","MEDIA",X17="ESCENARIO","BAJA")</f>
        <v>#N/A</v>
      </c>
      <c r="Z17" s="112"/>
    </row>
    <row r="18" spans="2:26" ht="70.5" customHeight="1" thickBot="1" x14ac:dyDescent="0.4">
      <c r="B18" s="516"/>
      <c r="C18" s="501" t="s">
        <v>38</v>
      </c>
      <c r="D18" s="503" t="s">
        <v>101</v>
      </c>
      <c r="E18" s="505" t="s">
        <v>331</v>
      </c>
      <c r="F18" s="489" t="s">
        <v>202</v>
      </c>
      <c r="G18" s="495" t="s">
        <v>106</v>
      </c>
      <c r="H18" s="496"/>
      <c r="I18" s="19" t="s">
        <v>119</v>
      </c>
      <c r="J18" s="46" t="s">
        <v>104</v>
      </c>
      <c r="K18" s="26" t="s">
        <v>107</v>
      </c>
      <c r="L18" s="27" t="s">
        <v>108</v>
      </c>
      <c r="M18" s="27" t="s">
        <v>109</v>
      </c>
      <c r="N18" s="27" t="s">
        <v>110</v>
      </c>
      <c r="O18" s="27" t="s">
        <v>79</v>
      </c>
      <c r="P18" s="59" t="s">
        <v>86</v>
      </c>
      <c r="Q18" s="531" t="s">
        <v>840</v>
      </c>
      <c r="R18" s="446"/>
      <c r="S18" s="447"/>
      <c r="T18" s="447"/>
      <c r="U18" s="447"/>
      <c r="V18" s="447"/>
      <c r="W18" s="447"/>
      <c r="X18" s="450"/>
      <c r="Y18" s="448"/>
      <c r="Z18" s="449"/>
    </row>
    <row r="19" spans="2:26" ht="39" customHeight="1" thickBot="1" x14ac:dyDescent="0.4">
      <c r="B19" s="517"/>
      <c r="C19" s="502"/>
      <c r="D19" s="504"/>
      <c r="E19" s="506"/>
      <c r="F19" s="490"/>
      <c r="G19" s="51">
        <v>0</v>
      </c>
      <c r="H19" s="52">
        <v>0</v>
      </c>
      <c r="I19" s="53"/>
      <c r="J19" s="54" t="e">
        <f>VLOOKUP(I19,'Referencia datos cualitativos'!N7:P11,3,FALSE)</f>
        <v>#N/A</v>
      </c>
      <c r="K19" s="56">
        <v>0</v>
      </c>
      <c r="L19" s="57">
        <v>0</v>
      </c>
      <c r="M19" s="57">
        <v>0</v>
      </c>
      <c r="N19" s="57">
        <v>0</v>
      </c>
      <c r="O19" s="57">
        <v>0</v>
      </c>
      <c r="P19" s="58">
        <v>0</v>
      </c>
      <c r="Q19" s="532"/>
      <c r="R19" s="375" t="e">
        <f>K19*$J$19</f>
        <v>#N/A</v>
      </c>
      <c r="S19" s="176" t="e">
        <f t="shared" ref="S19:W19" si="7">L19*$J$19</f>
        <v>#N/A</v>
      </c>
      <c r="T19" s="176" t="e">
        <f t="shared" si="7"/>
        <v>#N/A</v>
      </c>
      <c r="U19" s="176" t="e">
        <f t="shared" si="7"/>
        <v>#N/A</v>
      </c>
      <c r="V19" s="176" t="e">
        <f t="shared" si="7"/>
        <v>#N/A</v>
      </c>
      <c r="W19" s="176" t="e">
        <f t="shared" si="7"/>
        <v>#N/A</v>
      </c>
      <c r="X19" s="455"/>
      <c r="Y19" s="434" t="e" cm="1">
        <f t="array" ref="Y19">_xlfn.IFS(X19="DIRECTO","ALTA",X19="INDIRECTO","MEDIA",X19="ESCENARIO","BAJA")</f>
        <v>#N/A</v>
      </c>
      <c r="Z19" s="112"/>
    </row>
    <row r="20" spans="2:26" ht="71" customHeight="1" thickBot="1" x14ac:dyDescent="0.4">
      <c r="B20" s="510" t="s">
        <v>40</v>
      </c>
      <c r="C20" s="501" t="s">
        <v>41</v>
      </c>
      <c r="D20" s="518" t="s">
        <v>42</v>
      </c>
      <c r="E20" s="513" t="s">
        <v>332</v>
      </c>
      <c r="F20" s="491" t="s">
        <v>201</v>
      </c>
      <c r="G20" s="73" t="s">
        <v>120</v>
      </c>
      <c r="H20" s="76" t="s">
        <v>121</v>
      </c>
      <c r="I20" s="19" t="s">
        <v>75</v>
      </c>
      <c r="J20" s="20" t="s">
        <v>76</v>
      </c>
      <c r="K20" s="45" t="s">
        <v>310</v>
      </c>
      <c r="L20" s="45" t="s">
        <v>311</v>
      </c>
      <c r="M20" s="45" t="s">
        <v>312</v>
      </c>
      <c r="N20" s="45" t="s">
        <v>313</v>
      </c>
      <c r="O20" s="23" t="s">
        <v>79</v>
      </c>
      <c r="P20" s="24" t="s">
        <v>86</v>
      </c>
      <c r="Q20" s="531" t="s">
        <v>840</v>
      </c>
      <c r="R20" s="446"/>
      <c r="S20" s="447"/>
      <c r="T20" s="447"/>
      <c r="U20" s="447"/>
      <c r="V20" s="447"/>
      <c r="W20" s="447"/>
      <c r="X20" s="450"/>
      <c r="Y20" s="448"/>
      <c r="Z20" s="449"/>
    </row>
    <row r="21" spans="2:26" ht="51" customHeight="1" thickBot="1" x14ac:dyDescent="0.4">
      <c r="B21" s="511"/>
      <c r="C21" s="509"/>
      <c r="D21" s="522"/>
      <c r="E21" s="514"/>
      <c r="F21" s="492"/>
      <c r="G21" s="78">
        <v>220</v>
      </c>
      <c r="H21" s="79">
        <v>70</v>
      </c>
      <c r="I21" s="17"/>
      <c r="J21" s="21"/>
      <c r="K21" s="37">
        <f>'Fichas de valoración económica'!C35</f>
        <v>36.920547945205485</v>
      </c>
      <c r="L21" s="38">
        <f>'Fichas de valoración económica'!E35</f>
        <v>0</v>
      </c>
      <c r="M21" s="38">
        <f>'Fichas de valoración económica'!G35</f>
        <v>0</v>
      </c>
      <c r="N21" s="38">
        <f>'Fichas de valoración económica'!I35</f>
        <v>0</v>
      </c>
      <c r="O21" s="38">
        <v>0</v>
      </c>
      <c r="P21" s="77">
        <v>0</v>
      </c>
      <c r="Q21" s="532"/>
      <c r="R21" s="375">
        <f>K21*$G$21*$H$21</f>
        <v>568576.43835616449</v>
      </c>
      <c r="S21" s="176">
        <f t="shared" ref="S21:W21" si="8">L21*$G$21*$H$21</f>
        <v>0</v>
      </c>
      <c r="T21" s="176">
        <f t="shared" si="8"/>
        <v>0</v>
      </c>
      <c r="U21" s="176">
        <f t="shared" si="8"/>
        <v>0</v>
      </c>
      <c r="V21" s="176">
        <f t="shared" si="8"/>
        <v>0</v>
      </c>
      <c r="W21" s="176">
        <f t="shared" si="8"/>
        <v>0</v>
      </c>
      <c r="X21" s="455" t="s">
        <v>189</v>
      </c>
      <c r="Y21" s="461" t="str" cm="1">
        <f t="array" ref="Y21">_xlfn.IFS(X21="DIRECTO","ALTA",X21="INDIRECTO","MEDIA",X21="ESCENARIO","BAJA")</f>
        <v>BAJA</v>
      </c>
      <c r="Z21" s="112" t="s">
        <v>841</v>
      </c>
    </row>
    <row r="22" spans="2:26" ht="70.5" customHeight="1" thickBot="1" x14ac:dyDescent="0.4">
      <c r="B22" s="511"/>
      <c r="C22" s="501" t="s">
        <v>45</v>
      </c>
      <c r="D22" s="518" t="s">
        <v>42</v>
      </c>
      <c r="E22" s="513" t="s">
        <v>333</v>
      </c>
      <c r="F22" s="491" t="s">
        <v>201</v>
      </c>
      <c r="G22" s="73" t="s">
        <v>120</v>
      </c>
      <c r="H22" s="76" t="s">
        <v>121</v>
      </c>
      <c r="I22" s="19" t="s">
        <v>75</v>
      </c>
      <c r="J22" s="20" t="s">
        <v>76</v>
      </c>
      <c r="K22" s="45" t="s">
        <v>310</v>
      </c>
      <c r="L22" s="45" t="s">
        <v>311</v>
      </c>
      <c r="M22" s="45" t="s">
        <v>312</v>
      </c>
      <c r="N22" s="45" t="s">
        <v>313</v>
      </c>
      <c r="O22" s="23" t="s">
        <v>79</v>
      </c>
      <c r="P22" s="24" t="s">
        <v>86</v>
      </c>
      <c r="Q22" s="531" t="s">
        <v>840</v>
      </c>
      <c r="R22" s="446"/>
      <c r="S22" s="447"/>
      <c r="T22" s="447"/>
      <c r="U22" s="447"/>
      <c r="V22" s="447"/>
      <c r="W22" s="447"/>
      <c r="X22" s="450"/>
      <c r="Y22" s="448"/>
      <c r="Z22" s="449"/>
    </row>
    <row r="23" spans="2:26" ht="44" customHeight="1" thickBot="1" x14ac:dyDescent="0.4">
      <c r="B23" s="511"/>
      <c r="C23" s="502"/>
      <c r="D23" s="519"/>
      <c r="E23" s="514"/>
      <c r="F23" s="492"/>
      <c r="G23" s="78">
        <v>0</v>
      </c>
      <c r="H23" s="79">
        <v>0</v>
      </c>
      <c r="I23" s="17"/>
      <c r="J23" s="21"/>
      <c r="K23" s="37">
        <f>'Fichas de valoración económica'!C52</f>
        <v>0</v>
      </c>
      <c r="L23" s="38">
        <f>'Fichas de valoración económica'!E52</f>
        <v>0</v>
      </c>
      <c r="M23" s="38">
        <f>'Fichas de valoración económica'!G52</f>
        <v>0</v>
      </c>
      <c r="N23" s="38">
        <f>'Fichas de valoración económica'!I52</f>
        <v>0</v>
      </c>
      <c r="O23" s="38">
        <v>0</v>
      </c>
      <c r="P23" s="77">
        <v>0</v>
      </c>
      <c r="Q23" s="532"/>
      <c r="R23" s="375">
        <f>20000/2</f>
        <v>10000</v>
      </c>
      <c r="S23" s="176">
        <f t="shared" ref="S23:W23" si="9">L23*$G$23*$H$23</f>
        <v>0</v>
      </c>
      <c r="T23" s="176">
        <f t="shared" si="9"/>
        <v>0</v>
      </c>
      <c r="U23" s="176">
        <f t="shared" si="9"/>
        <v>0</v>
      </c>
      <c r="V23" s="176">
        <f t="shared" si="9"/>
        <v>0</v>
      </c>
      <c r="W23" s="176">
        <f t="shared" si="9"/>
        <v>0</v>
      </c>
      <c r="X23" s="455" t="s">
        <v>846</v>
      </c>
      <c r="Y23" s="461" t="str" cm="1">
        <f t="array" ref="Y23">_xlfn.IFS(X23="DIRECTO","ALTA",X23="INDIRECTO","MEDIA",X23="ESCENARIO","BAJA")</f>
        <v>ALTA</v>
      </c>
      <c r="Z23" s="112" t="s">
        <v>838</v>
      </c>
    </row>
    <row r="24" spans="2:26" ht="70" customHeight="1" thickBot="1" x14ac:dyDescent="0.4">
      <c r="B24" s="511"/>
      <c r="C24" s="501" t="s">
        <v>48</v>
      </c>
      <c r="D24" s="518" t="s">
        <v>42</v>
      </c>
      <c r="E24" s="513" t="s">
        <v>334</v>
      </c>
      <c r="F24" s="489" t="s">
        <v>201</v>
      </c>
      <c r="G24" s="73" t="s">
        <v>122</v>
      </c>
      <c r="H24" s="74" t="s">
        <v>123</v>
      </c>
      <c r="I24" s="19" t="s">
        <v>129</v>
      </c>
      <c r="J24" s="20" t="s">
        <v>76</v>
      </c>
      <c r="K24" s="45" t="s">
        <v>125</v>
      </c>
      <c r="L24" s="45" t="s">
        <v>126</v>
      </c>
      <c r="M24" s="45" t="s">
        <v>127</v>
      </c>
      <c r="N24" s="45" t="s">
        <v>128</v>
      </c>
      <c r="O24" s="23" t="s">
        <v>79</v>
      </c>
      <c r="P24" s="24" t="s">
        <v>86</v>
      </c>
      <c r="Q24" s="531" t="s">
        <v>840</v>
      </c>
      <c r="R24" s="446"/>
      <c r="S24" s="447"/>
      <c r="T24" s="447"/>
      <c r="U24" s="447"/>
      <c r="V24" s="447"/>
      <c r="W24" s="447"/>
      <c r="X24" s="450"/>
      <c r="Y24" s="448"/>
      <c r="Z24" s="449"/>
    </row>
    <row r="25" spans="2:26" ht="83.5" customHeight="1" thickBot="1" x14ac:dyDescent="0.4">
      <c r="B25" s="511"/>
      <c r="C25" s="509"/>
      <c r="D25" s="519"/>
      <c r="E25" s="514"/>
      <c r="F25" s="490"/>
      <c r="G25" s="66">
        <v>3</v>
      </c>
      <c r="H25" s="67">
        <v>0</v>
      </c>
      <c r="I25" s="17"/>
      <c r="J25" s="18"/>
      <c r="K25" s="37">
        <f>((136*2*2)+(106.95*2*2))</f>
        <v>971.8</v>
      </c>
      <c r="L25" s="38">
        <v>0</v>
      </c>
      <c r="M25" s="38">
        <v>0</v>
      </c>
      <c r="N25" s="38">
        <v>0</v>
      </c>
      <c r="O25" s="38">
        <v>0</v>
      </c>
      <c r="P25" s="77">
        <v>0</v>
      </c>
      <c r="Q25" s="532"/>
      <c r="R25" s="375">
        <f>K25</f>
        <v>971.8</v>
      </c>
      <c r="S25" s="176">
        <f t="shared" ref="S25:W25" si="10">L25</f>
        <v>0</v>
      </c>
      <c r="T25" s="176">
        <f t="shared" si="10"/>
        <v>0</v>
      </c>
      <c r="U25" s="176">
        <f t="shared" si="10"/>
        <v>0</v>
      </c>
      <c r="V25" s="176">
        <f t="shared" si="10"/>
        <v>0</v>
      </c>
      <c r="W25" s="176">
        <f t="shared" si="10"/>
        <v>0</v>
      </c>
      <c r="X25" s="455" t="s">
        <v>846</v>
      </c>
      <c r="Y25" s="461" t="str" cm="1">
        <f t="array" ref="Y25">_xlfn.IFS(X25="DIRECTO","ALTA",X25="INDIRECTO","MEDIA",X25="ESCENARIO","BAJA")</f>
        <v>ALTA</v>
      </c>
      <c r="Z25" s="112" t="s">
        <v>843</v>
      </c>
    </row>
    <row r="26" spans="2:26" ht="88.5" customHeight="1" thickBot="1" x14ac:dyDescent="0.4">
      <c r="B26" s="511"/>
      <c r="C26" s="501" t="s">
        <v>53</v>
      </c>
      <c r="D26" s="518" t="s">
        <v>42</v>
      </c>
      <c r="E26" s="513" t="s">
        <v>335</v>
      </c>
      <c r="F26" s="489" t="s">
        <v>202</v>
      </c>
      <c r="G26" s="73" t="s">
        <v>134</v>
      </c>
      <c r="H26" s="74" t="s">
        <v>124</v>
      </c>
      <c r="I26" s="19" t="s">
        <v>129</v>
      </c>
      <c r="J26" s="20" t="s">
        <v>76</v>
      </c>
      <c r="K26" s="45" t="s">
        <v>130</v>
      </c>
      <c r="L26" s="45" t="s">
        <v>131</v>
      </c>
      <c r="M26" s="45" t="s">
        <v>132</v>
      </c>
      <c r="N26" s="45" t="s">
        <v>133</v>
      </c>
      <c r="O26" s="23" t="s">
        <v>79</v>
      </c>
      <c r="P26" s="24" t="s">
        <v>86</v>
      </c>
      <c r="Q26" s="531" t="s">
        <v>840</v>
      </c>
      <c r="R26" s="446"/>
      <c r="S26" s="447"/>
      <c r="T26" s="447"/>
      <c r="U26" s="447"/>
      <c r="V26" s="447"/>
      <c r="W26" s="447"/>
      <c r="X26" s="450"/>
      <c r="Y26" s="448"/>
      <c r="Z26" s="449"/>
    </row>
    <row r="27" spans="2:26" ht="40.5" customHeight="1" thickBot="1" x14ac:dyDescent="0.4">
      <c r="B27" s="511"/>
      <c r="C27" s="502"/>
      <c r="D27" s="519"/>
      <c r="E27" s="514"/>
      <c r="F27" s="490"/>
      <c r="G27" s="78">
        <v>0</v>
      </c>
      <c r="H27" s="79">
        <v>0</v>
      </c>
      <c r="I27" s="17"/>
      <c r="J27" s="18"/>
      <c r="K27" s="37">
        <v>0</v>
      </c>
      <c r="L27" s="38">
        <v>0</v>
      </c>
      <c r="M27" s="38">
        <v>0</v>
      </c>
      <c r="N27" s="38">
        <v>0</v>
      </c>
      <c r="O27" s="38">
        <v>0</v>
      </c>
      <c r="P27" s="77">
        <v>0</v>
      </c>
      <c r="Q27" s="532"/>
      <c r="R27" s="437">
        <f>K27</f>
        <v>0</v>
      </c>
      <c r="S27" s="442">
        <f t="shared" ref="S27:W27" si="11">$G$27*L27</f>
        <v>0</v>
      </c>
      <c r="T27" s="442">
        <f t="shared" si="11"/>
        <v>0</v>
      </c>
      <c r="U27" s="442">
        <f t="shared" si="11"/>
        <v>0</v>
      </c>
      <c r="V27" s="442">
        <f t="shared" si="11"/>
        <v>0</v>
      </c>
      <c r="W27" s="442">
        <f t="shared" si="11"/>
        <v>0</v>
      </c>
      <c r="X27" s="456"/>
      <c r="Y27" s="434" t="e" cm="1">
        <f t="array" ref="Y27">_xlfn.IFS(X27="DIRECTO","ALTA",X27="INDIRECTO","MEDIA",X27="ESCENARIO","BAJA")</f>
        <v>#N/A</v>
      </c>
      <c r="Z27" s="252"/>
    </row>
    <row r="28" spans="2:26" ht="70.5" customHeight="1" thickBot="1" x14ac:dyDescent="0.4">
      <c r="B28" s="511"/>
      <c r="C28" s="501" t="s">
        <v>57</v>
      </c>
      <c r="D28" s="518" t="s">
        <v>42</v>
      </c>
      <c r="E28" s="513" t="s">
        <v>339</v>
      </c>
      <c r="F28" s="489" t="s">
        <v>202</v>
      </c>
      <c r="G28" s="73" t="s">
        <v>143</v>
      </c>
      <c r="H28" s="74" t="s">
        <v>76</v>
      </c>
      <c r="I28" s="19" t="s">
        <v>144</v>
      </c>
      <c r="J28" s="20" t="s">
        <v>76</v>
      </c>
      <c r="K28" s="544" t="s">
        <v>191</v>
      </c>
      <c r="L28" s="545"/>
      <c r="M28" s="545"/>
      <c r="N28" s="545"/>
      <c r="O28" s="545"/>
      <c r="P28" s="545"/>
      <c r="Q28" s="545"/>
      <c r="R28" s="468"/>
      <c r="S28" s="469"/>
      <c r="T28" s="469"/>
      <c r="U28" s="469"/>
      <c r="V28" s="469"/>
      <c r="W28" s="469"/>
      <c r="X28" s="470"/>
      <c r="Y28" s="471"/>
      <c r="Z28" s="472"/>
    </row>
    <row r="29" spans="2:26" ht="36.5" customHeight="1" thickBot="1" x14ac:dyDescent="0.4">
      <c r="B29" s="511"/>
      <c r="C29" s="509"/>
      <c r="D29" s="519"/>
      <c r="E29" s="514"/>
      <c r="F29" s="490"/>
      <c r="G29" s="80"/>
      <c r="H29" s="81"/>
      <c r="I29" s="82"/>
      <c r="J29" s="50" t="e">
        <f>VLOOKUP(I29,'Referencia datos cualitativos'!R7:T12,3,FALSE)</f>
        <v>#N/A</v>
      </c>
      <c r="K29" s="546"/>
      <c r="L29" s="547"/>
      <c r="M29" s="547"/>
      <c r="N29" s="547"/>
      <c r="O29" s="547"/>
      <c r="P29" s="547"/>
      <c r="Q29" s="547"/>
      <c r="R29" s="463"/>
      <c r="S29" s="464"/>
      <c r="T29" s="464"/>
      <c r="U29" s="464"/>
      <c r="V29" s="464"/>
      <c r="W29" s="464"/>
      <c r="X29" s="465"/>
      <c r="Y29" s="466"/>
      <c r="Z29" s="467"/>
    </row>
    <row r="30" spans="2:26" ht="70.5" customHeight="1" thickBot="1" x14ac:dyDescent="0.4">
      <c r="B30" s="511"/>
      <c r="C30" s="501" t="s">
        <v>62</v>
      </c>
      <c r="D30" s="518" t="s">
        <v>42</v>
      </c>
      <c r="E30" s="513" t="s">
        <v>338</v>
      </c>
      <c r="F30" s="489" t="s">
        <v>202</v>
      </c>
      <c r="G30" s="19" t="s">
        <v>145</v>
      </c>
      <c r="H30" s="20" t="s">
        <v>76</v>
      </c>
      <c r="I30" s="19" t="s">
        <v>152</v>
      </c>
      <c r="J30" s="20" t="s">
        <v>76</v>
      </c>
      <c r="K30" s="544" t="s">
        <v>191</v>
      </c>
      <c r="L30" s="545"/>
      <c r="M30" s="545"/>
      <c r="N30" s="545"/>
      <c r="O30" s="545"/>
      <c r="P30" s="545"/>
      <c r="Q30" s="548"/>
      <c r="R30" s="468"/>
      <c r="S30" s="469"/>
      <c r="T30" s="469"/>
      <c r="U30" s="469"/>
      <c r="V30" s="469"/>
      <c r="W30" s="469"/>
      <c r="X30" s="470"/>
      <c r="Y30" s="471"/>
      <c r="Z30" s="472"/>
    </row>
    <row r="31" spans="2:26" ht="39.5" customHeight="1" thickBot="1" x14ac:dyDescent="0.4">
      <c r="B31" s="511"/>
      <c r="C31" s="502"/>
      <c r="D31" s="519"/>
      <c r="E31" s="514"/>
      <c r="F31" s="490"/>
      <c r="G31" s="17"/>
      <c r="H31" s="18"/>
      <c r="I31" s="82"/>
      <c r="J31" s="50" t="e">
        <f>VLOOKUP(I31,'Referencia datos cualitativos'!R7:T12,3,FALSE)</f>
        <v>#N/A</v>
      </c>
      <c r="K31" s="546"/>
      <c r="L31" s="547"/>
      <c r="M31" s="547"/>
      <c r="N31" s="547"/>
      <c r="O31" s="547"/>
      <c r="P31" s="547"/>
      <c r="Q31" s="549"/>
      <c r="R31" s="463"/>
      <c r="S31" s="464"/>
      <c r="T31" s="464"/>
      <c r="U31" s="464"/>
      <c r="V31" s="464"/>
      <c r="W31" s="464"/>
      <c r="X31" s="465"/>
      <c r="Y31" s="466"/>
      <c r="Z31" s="467"/>
    </row>
    <row r="32" spans="2:26" ht="70.5" customHeight="1" thickBot="1" x14ac:dyDescent="0.4">
      <c r="B32" s="511"/>
      <c r="C32" s="501" t="s">
        <v>66</v>
      </c>
      <c r="D32" s="518" t="s">
        <v>42</v>
      </c>
      <c r="E32" s="513" t="s">
        <v>67</v>
      </c>
      <c r="F32" s="489" t="s">
        <v>202</v>
      </c>
      <c r="G32" s="73" t="s">
        <v>141</v>
      </c>
      <c r="H32" s="74" t="s">
        <v>142</v>
      </c>
      <c r="I32" s="19" t="s">
        <v>145</v>
      </c>
      <c r="J32" s="20" t="s">
        <v>76</v>
      </c>
      <c r="K32" s="544" t="s">
        <v>191</v>
      </c>
      <c r="L32" s="545"/>
      <c r="M32" s="545"/>
      <c r="N32" s="545"/>
      <c r="O32" s="545"/>
      <c r="P32" s="545"/>
      <c r="Q32" s="545"/>
      <c r="R32" s="468"/>
      <c r="S32" s="469"/>
      <c r="T32" s="469"/>
      <c r="U32" s="469"/>
      <c r="V32" s="469"/>
      <c r="W32" s="469"/>
      <c r="X32" s="470"/>
      <c r="Y32" s="471"/>
      <c r="Z32" s="472"/>
    </row>
    <row r="33" spans="2:26" ht="39" customHeight="1" thickBot="1" x14ac:dyDescent="0.4">
      <c r="B33" s="511"/>
      <c r="C33" s="509"/>
      <c r="D33" s="519"/>
      <c r="E33" s="514"/>
      <c r="F33" s="490"/>
      <c r="G33" s="66">
        <v>0</v>
      </c>
      <c r="H33" s="67">
        <v>0</v>
      </c>
      <c r="I33" s="17"/>
      <c r="J33" s="18"/>
      <c r="K33" s="550"/>
      <c r="L33" s="551"/>
      <c r="M33" s="551"/>
      <c r="N33" s="551"/>
      <c r="O33" s="551"/>
      <c r="P33" s="551"/>
      <c r="Q33" s="551"/>
      <c r="R33" s="463"/>
      <c r="S33" s="464"/>
      <c r="T33" s="464"/>
      <c r="U33" s="464"/>
      <c r="V33" s="464"/>
      <c r="W33" s="464"/>
      <c r="X33" s="465"/>
      <c r="Y33" s="466"/>
      <c r="Z33" s="467"/>
    </row>
    <row r="34" spans="2:26" ht="70.5" customHeight="1" thickBot="1" x14ac:dyDescent="0.4">
      <c r="B34" s="511"/>
      <c r="C34" s="501" t="s">
        <v>69</v>
      </c>
      <c r="D34" s="518" t="s">
        <v>42</v>
      </c>
      <c r="E34" s="513" t="s">
        <v>336</v>
      </c>
      <c r="F34" s="489" t="s">
        <v>202</v>
      </c>
      <c r="G34" s="73" t="s">
        <v>150</v>
      </c>
      <c r="H34" s="73" t="s">
        <v>151</v>
      </c>
      <c r="I34" s="19" t="s">
        <v>129</v>
      </c>
      <c r="J34" s="46" t="s">
        <v>76</v>
      </c>
      <c r="K34" s="90" t="s">
        <v>146</v>
      </c>
      <c r="L34" s="91" t="s">
        <v>147</v>
      </c>
      <c r="M34" s="91" t="s">
        <v>148</v>
      </c>
      <c r="N34" s="91" t="s">
        <v>149</v>
      </c>
      <c r="O34" s="23" t="s">
        <v>79</v>
      </c>
      <c r="P34" s="92" t="s">
        <v>86</v>
      </c>
      <c r="Q34" s="552" t="s">
        <v>850</v>
      </c>
      <c r="R34" s="463"/>
      <c r="S34" s="464"/>
      <c r="T34" s="464"/>
      <c r="U34" s="464"/>
      <c r="V34" s="464"/>
      <c r="W34" s="464"/>
      <c r="X34" s="465"/>
      <c r="Y34" s="466"/>
      <c r="Z34" s="467"/>
    </row>
    <row r="35" spans="2:26" ht="39.5" customHeight="1" thickBot="1" x14ac:dyDescent="0.4">
      <c r="B35" s="511"/>
      <c r="C35" s="502"/>
      <c r="D35" s="519"/>
      <c r="E35" s="514"/>
      <c r="F35" s="490"/>
      <c r="G35" s="66">
        <v>0</v>
      </c>
      <c r="H35" s="67">
        <v>0</v>
      </c>
      <c r="I35" s="17"/>
      <c r="J35" s="21"/>
      <c r="K35" s="49">
        <v>0</v>
      </c>
      <c r="L35" s="97">
        <v>0</v>
      </c>
      <c r="M35" s="97">
        <v>0</v>
      </c>
      <c r="N35" s="97">
        <v>0</v>
      </c>
      <c r="O35" s="97">
        <v>0</v>
      </c>
      <c r="P35" s="98">
        <v>0</v>
      </c>
      <c r="Q35" s="553"/>
      <c r="R35" s="377">
        <f>K35</f>
        <v>0</v>
      </c>
      <c r="S35" s="177">
        <f t="shared" ref="S35:W35" si="12">L35</f>
        <v>0</v>
      </c>
      <c r="T35" s="177">
        <f t="shared" si="12"/>
        <v>0</v>
      </c>
      <c r="U35" s="177">
        <f t="shared" si="12"/>
        <v>0</v>
      </c>
      <c r="V35" s="177">
        <f t="shared" si="12"/>
        <v>0</v>
      </c>
      <c r="W35" s="178">
        <f t="shared" si="12"/>
        <v>0</v>
      </c>
      <c r="X35" s="457"/>
      <c r="Y35" s="434" t="e" cm="1">
        <f t="array" ref="Y35">_xlfn.IFS(X35="DIRECTO","ALTA",X35="INDIRECTO","MEDIA",X35="ESCENARIO","BAJA")</f>
        <v>#N/A</v>
      </c>
      <c r="Z35" s="112"/>
    </row>
    <row r="36" spans="2:26" ht="70.5" customHeight="1" thickBot="1" x14ac:dyDescent="0.4">
      <c r="B36" s="511"/>
      <c r="C36" s="513" t="s">
        <v>72</v>
      </c>
      <c r="D36" s="518" t="s">
        <v>42</v>
      </c>
      <c r="E36" s="513" t="s">
        <v>337</v>
      </c>
      <c r="F36" s="489" t="s">
        <v>202</v>
      </c>
      <c r="G36" s="73" t="s">
        <v>135</v>
      </c>
      <c r="H36" s="74" t="s">
        <v>136</v>
      </c>
      <c r="I36" s="19" t="s">
        <v>129</v>
      </c>
      <c r="J36" s="20" t="s">
        <v>76</v>
      </c>
      <c r="K36" s="93" t="s">
        <v>137</v>
      </c>
      <c r="L36" s="94" t="s">
        <v>138</v>
      </c>
      <c r="M36" s="94" t="s">
        <v>139</v>
      </c>
      <c r="N36" s="95" t="s">
        <v>140</v>
      </c>
      <c r="O36" s="96" t="s">
        <v>79</v>
      </c>
      <c r="P36" s="75" t="s">
        <v>86</v>
      </c>
      <c r="Q36" s="531" t="s">
        <v>850</v>
      </c>
      <c r="R36" s="446"/>
      <c r="S36" s="447"/>
      <c r="T36" s="447"/>
      <c r="U36" s="447"/>
      <c r="V36" s="447"/>
      <c r="W36" s="447"/>
      <c r="X36" s="450"/>
      <c r="Y36" s="448"/>
      <c r="Z36" s="449"/>
    </row>
    <row r="37" spans="2:26" ht="39.5" customHeight="1" thickBot="1" x14ac:dyDescent="0.4">
      <c r="B37" s="512"/>
      <c r="C37" s="514"/>
      <c r="D37" s="519"/>
      <c r="E37" s="514"/>
      <c r="F37" s="490"/>
      <c r="G37" s="66">
        <v>0</v>
      </c>
      <c r="H37" s="67">
        <v>0</v>
      </c>
      <c r="I37" s="17"/>
      <c r="J37" s="18"/>
      <c r="K37" s="37">
        <v>0</v>
      </c>
      <c r="L37" s="38">
        <v>0</v>
      </c>
      <c r="M37" s="38">
        <v>0</v>
      </c>
      <c r="N37" s="38">
        <v>0</v>
      </c>
      <c r="O37" s="38">
        <v>0</v>
      </c>
      <c r="P37" s="77">
        <v>0</v>
      </c>
      <c r="Q37" s="532"/>
      <c r="R37" s="375">
        <f>K37</f>
        <v>0</v>
      </c>
      <c r="S37" s="176">
        <f t="shared" ref="S37:W37" si="13">L37</f>
        <v>0</v>
      </c>
      <c r="T37" s="176">
        <f t="shared" si="13"/>
        <v>0</v>
      </c>
      <c r="U37" s="176">
        <f t="shared" si="13"/>
        <v>0</v>
      </c>
      <c r="V37" s="176">
        <f t="shared" si="13"/>
        <v>0</v>
      </c>
      <c r="W37" s="176">
        <f t="shared" si="13"/>
        <v>0</v>
      </c>
      <c r="X37" s="455"/>
      <c r="Y37" s="434" t="e" cm="1">
        <f t="array" ref="Y37">_xlfn.IFS(X37="DIRECTO","ALTA",X37="INDIRECTO","MEDIA",X37="ESCENARIO","BAJA")</f>
        <v>#N/A</v>
      </c>
      <c r="Z37" s="112"/>
    </row>
    <row r="38" spans="2:26" ht="44" customHeight="1" thickBot="1" x14ac:dyDescent="0.4">
      <c r="O38" s="541" t="s">
        <v>153</v>
      </c>
      <c r="P38" s="542"/>
      <c r="Q38" s="543"/>
      <c r="R38" s="443">
        <f>_xlfn.AGGREGATE(9,6,R5,R7,R7,R9,R11,R13,R15,R17,R19,R21,R23,R25,R27)</f>
        <v>609923.23835616454</v>
      </c>
      <c r="S38" s="444">
        <f t="shared" ref="S38:W38" si="14">_xlfn.AGGREGATE(9,6,S5,S7,S7,S9,S11,S13,S15,S17,S19,S21,S23,S25,S27)</f>
        <v>0</v>
      </c>
      <c r="T38" s="444">
        <f t="shared" si="14"/>
        <v>0</v>
      </c>
      <c r="U38" s="444">
        <f t="shared" si="14"/>
        <v>0</v>
      </c>
      <c r="V38" s="444">
        <f t="shared" si="14"/>
        <v>0</v>
      </c>
      <c r="W38" s="444">
        <f t="shared" si="14"/>
        <v>0</v>
      </c>
      <c r="X38" s="462"/>
      <c r="Y38" s="462"/>
    </row>
  </sheetData>
  <mergeCells count="99">
    <mergeCell ref="D36:D37"/>
    <mergeCell ref="C36:C37"/>
    <mergeCell ref="E36:E37"/>
    <mergeCell ref="K32:Q33"/>
    <mergeCell ref="Q34:Q35"/>
    <mergeCell ref="Q36:Q37"/>
    <mergeCell ref="E32:E33"/>
    <mergeCell ref="D32:D33"/>
    <mergeCell ref="C32:C33"/>
    <mergeCell ref="E34:E35"/>
    <mergeCell ref="C34:C35"/>
    <mergeCell ref="D34:D35"/>
    <mergeCell ref="F34:F35"/>
    <mergeCell ref="F36:F37"/>
    <mergeCell ref="Z14:Z15"/>
    <mergeCell ref="O38:Q38"/>
    <mergeCell ref="Q16:Q17"/>
    <mergeCell ref="Q14:Q15"/>
    <mergeCell ref="Q12:Q13"/>
    <mergeCell ref="K28:Q29"/>
    <mergeCell ref="Q22:Q23"/>
    <mergeCell ref="Q20:Q21"/>
    <mergeCell ref="Q18:Q19"/>
    <mergeCell ref="K30:Q31"/>
    <mergeCell ref="Q26:Q27"/>
    <mergeCell ref="Q24:Q25"/>
    <mergeCell ref="G2:H2"/>
    <mergeCell ref="K2:P2"/>
    <mergeCell ref="C6:C7"/>
    <mergeCell ref="E6:E7"/>
    <mergeCell ref="D4:D5"/>
    <mergeCell ref="D6:D7"/>
    <mergeCell ref="R2:W3"/>
    <mergeCell ref="C12:C13"/>
    <mergeCell ref="D12:D13"/>
    <mergeCell ref="E12:E13"/>
    <mergeCell ref="I2:J2"/>
    <mergeCell ref="Q6:Q7"/>
    <mergeCell ref="Q4:Q5"/>
    <mergeCell ref="B2:E2"/>
    <mergeCell ref="C4:C5"/>
    <mergeCell ref="E4:E5"/>
    <mergeCell ref="C8:C9"/>
    <mergeCell ref="E8:E9"/>
    <mergeCell ref="D8:D9"/>
    <mergeCell ref="Q10:Q11"/>
    <mergeCell ref="Q8:Q9"/>
    <mergeCell ref="Q2:Q3"/>
    <mergeCell ref="F14:F15"/>
    <mergeCell ref="F4:F5"/>
    <mergeCell ref="F6:F7"/>
    <mergeCell ref="F8:F9"/>
    <mergeCell ref="F10:F11"/>
    <mergeCell ref="F12:F13"/>
    <mergeCell ref="C24:C25"/>
    <mergeCell ref="C30:C31"/>
    <mergeCell ref="E30:E31"/>
    <mergeCell ref="D20:D21"/>
    <mergeCell ref="C26:C27"/>
    <mergeCell ref="D26:D27"/>
    <mergeCell ref="D28:D29"/>
    <mergeCell ref="C28:C29"/>
    <mergeCell ref="B20:B37"/>
    <mergeCell ref="C22:C23"/>
    <mergeCell ref="E26:E27"/>
    <mergeCell ref="B12:B19"/>
    <mergeCell ref="E24:E25"/>
    <mergeCell ref="E22:E23"/>
    <mergeCell ref="D22:D23"/>
    <mergeCell ref="C20:C21"/>
    <mergeCell ref="E20:E21"/>
    <mergeCell ref="E28:E29"/>
    <mergeCell ref="D30:D31"/>
    <mergeCell ref="C14:C15"/>
    <mergeCell ref="D14:D15"/>
    <mergeCell ref="E14:E15"/>
    <mergeCell ref="D24:D25"/>
    <mergeCell ref="B4:B11"/>
    <mergeCell ref="C18:C19"/>
    <mergeCell ref="D18:D19"/>
    <mergeCell ref="E18:E19"/>
    <mergeCell ref="C16:C17"/>
    <mergeCell ref="D16:D17"/>
    <mergeCell ref="E16:E17"/>
    <mergeCell ref="D10:D11"/>
    <mergeCell ref="E10:E11"/>
    <mergeCell ref="C10:C11"/>
    <mergeCell ref="F16:F17"/>
    <mergeCell ref="F18:F19"/>
    <mergeCell ref="F20:F21"/>
    <mergeCell ref="F22:F23"/>
    <mergeCell ref="G16:H16"/>
    <mergeCell ref="G18:H18"/>
    <mergeCell ref="G17:H17"/>
    <mergeCell ref="F24:F25"/>
    <mergeCell ref="F26:F27"/>
    <mergeCell ref="F28:F29"/>
    <mergeCell ref="F30:F31"/>
    <mergeCell ref="F32:F33"/>
  </mergeCells>
  <conditionalFormatting sqref="Y5">
    <cfRule type="containsText" dxfId="44" priority="58" operator="containsText" text="MEDIA">
      <formula>NOT(ISERROR(SEARCH("MEDIA",Y5)))</formula>
    </cfRule>
    <cfRule type="containsText" dxfId="43" priority="59" operator="containsText" text="ALTA">
      <formula>NOT(ISERROR(SEARCH("ALTA",Y5)))</formula>
    </cfRule>
    <cfRule type="containsText" dxfId="42" priority="60" operator="containsText" text="BAJA">
      <formula>NOT(ISERROR(SEARCH("BAJA",Y5)))</formula>
    </cfRule>
  </conditionalFormatting>
  <conditionalFormatting sqref="Y7">
    <cfRule type="containsText" dxfId="41" priority="56" operator="containsText" text="ALTA">
      <formula>NOT(ISERROR(SEARCH("ALTA",Y7)))</formula>
    </cfRule>
    <cfRule type="containsText" dxfId="40" priority="55" operator="containsText" text="MEDIA">
      <formula>NOT(ISERROR(SEARCH("MEDIA",Y7)))</formula>
    </cfRule>
    <cfRule type="containsText" dxfId="39" priority="57" operator="containsText" text="BAJA">
      <formula>NOT(ISERROR(SEARCH("BAJA",Y7)))</formula>
    </cfRule>
  </conditionalFormatting>
  <conditionalFormatting sqref="Y9">
    <cfRule type="containsText" dxfId="38" priority="19" operator="containsText" text="MEDIA">
      <formula>NOT(ISERROR(SEARCH("MEDIA",Y9)))</formula>
    </cfRule>
    <cfRule type="containsText" dxfId="37" priority="20" operator="containsText" text="ALTA">
      <formula>NOT(ISERROR(SEARCH("ALTA",Y9)))</formula>
    </cfRule>
    <cfRule type="containsText" dxfId="36" priority="21" operator="containsText" text="BAJA">
      <formula>NOT(ISERROR(SEARCH("BAJA",Y9)))</formula>
    </cfRule>
  </conditionalFormatting>
  <conditionalFormatting sqref="Y11">
    <cfRule type="containsText" dxfId="35" priority="16" operator="containsText" text="MEDIA">
      <formula>NOT(ISERROR(SEARCH("MEDIA",Y11)))</formula>
    </cfRule>
    <cfRule type="containsText" dxfId="34" priority="17" operator="containsText" text="ALTA">
      <formula>NOT(ISERROR(SEARCH("ALTA",Y11)))</formula>
    </cfRule>
    <cfRule type="containsText" dxfId="33" priority="18" operator="containsText" text="BAJA">
      <formula>NOT(ISERROR(SEARCH("BAJA",Y11)))</formula>
    </cfRule>
  </conditionalFormatting>
  <conditionalFormatting sqref="Y15">
    <cfRule type="containsText" dxfId="32" priority="48" operator="containsText" text="BAJA">
      <formula>NOT(ISERROR(SEARCH("BAJA",Y15)))</formula>
    </cfRule>
    <cfRule type="containsText" dxfId="31" priority="46" operator="containsText" text="MEDIA">
      <formula>NOT(ISERROR(SEARCH("MEDIA",Y15)))</formula>
    </cfRule>
    <cfRule type="containsText" dxfId="30" priority="47" operator="containsText" text="ALTA">
      <formula>NOT(ISERROR(SEARCH("ALTA",Y15)))</formula>
    </cfRule>
  </conditionalFormatting>
  <conditionalFormatting sqref="Y17">
    <cfRule type="containsText" dxfId="29" priority="13" operator="containsText" text="MEDIA">
      <formula>NOT(ISERROR(SEARCH("MEDIA",Y17)))</formula>
    </cfRule>
    <cfRule type="containsText" dxfId="28" priority="14" operator="containsText" text="ALTA">
      <formula>NOT(ISERROR(SEARCH("ALTA",Y17)))</formula>
    </cfRule>
    <cfRule type="containsText" dxfId="27" priority="15" operator="containsText" text="BAJA">
      <formula>NOT(ISERROR(SEARCH("BAJA",Y17)))</formula>
    </cfRule>
  </conditionalFormatting>
  <conditionalFormatting sqref="Y19">
    <cfRule type="containsText" dxfId="26" priority="11" operator="containsText" text="ALTA">
      <formula>NOT(ISERROR(SEARCH("ALTA",Y19)))</formula>
    </cfRule>
    <cfRule type="containsText" dxfId="25" priority="10" operator="containsText" text="MEDIA">
      <formula>NOT(ISERROR(SEARCH("MEDIA",Y19)))</formula>
    </cfRule>
    <cfRule type="containsText" dxfId="24" priority="12" operator="containsText" text="BAJA">
      <formula>NOT(ISERROR(SEARCH("BAJA",Y19)))</formula>
    </cfRule>
  </conditionalFormatting>
  <conditionalFormatting sqref="Y21">
    <cfRule type="containsText" dxfId="23" priority="45" operator="containsText" text="BAJA">
      <formula>NOT(ISERROR(SEARCH("BAJA",Y21)))</formula>
    </cfRule>
    <cfRule type="containsText" dxfId="22" priority="44" operator="containsText" text="ALTA">
      <formula>NOT(ISERROR(SEARCH("ALTA",Y21)))</formula>
    </cfRule>
    <cfRule type="containsText" dxfId="21" priority="43" operator="containsText" text="MEDIA">
      <formula>NOT(ISERROR(SEARCH("MEDIA",Y21)))</formula>
    </cfRule>
  </conditionalFormatting>
  <conditionalFormatting sqref="Y23">
    <cfRule type="containsText" dxfId="20" priority="42" operator="containsText" text="BAJA">
      <formula>NOT(ISERROR(SEARCH("BAJA",Y23)))</formula>
    </cfRule>
    <cfRule type="containsText" dxfId="19" priority="40" operator="containsText" text="MEDIA">
      <formula>NOT(ISERROR(SEARCH("MEDIA",Y23)))</formula>
    </cfRule>
    <cfRule type="containsText" dxfId="18" priority="41" operator="containsText" text="ALTA">
      <formula>NOT(ISERROR(SEARCH("ALTA",Y23)))</formula>
    </cfRule>
  </conditionalFormatting>
  <conditionalFormatting sqref="Y25">
    <cfRule type="containsText" dxfId="17" priority="32" operator="containsText" text="ALTA">
      <formula>NOT(ISERROR(SEARCH("ALTA",Y25)))</formula>
    </cfRule>
    <cfRule type="containsText" dxfId="16" priority="33" operator="containsText" text="BAJA">
      <formula>NOT(ISERROR(SEARCH("BAJA",Y25)))</formula>
    </cfRule>
    <cfRule type="containsText" dxfId="15" priority="31" operator="containsText" text="MEDIA">
      <formula>NOT(ISERROR(SEARCH("MEDIA",Y25)))</formula>
    </cfRule>
  </conditionalFormatting>
  <conditionalFormatting sqref="Y27">
    <cfRule type="containsText" dxfId="14" priority="7" operator="containsText" text="MEDIA">
      <formula>NOT(ISERROR(SEARCH("MEDIA",Y27)))</formula>
    </cfRule>
    <cfRule type="containsText" dxfId="13" priority="9" operator="containsText" text="BAJA">
      <formula>NOT(ISERROR(SEARCH("BAJA",Y27)))</formula>
    </cfRule>
    <cfRule type="containsText" dxfId="12" priority="8" operator="containsText" text="ALTA">
      <formula>NOT(ISERROR(SEARCH("ALTA",Y27)))</formula>
    </cfRule>
  </conditionalFormatting>
  <conditionalFormatting sqref="Y35">
    <cfRule type="containsText" dxfId="11" priority="5" operator="containsText" text="ALTA">
      <formula>NOT(ISERROR(SEARCH("ALTA",Y35)))</formula>
    </cfRule>
    <cfRule type="containsText" dxfId="10" priority="4" operator="containsText" text="MEDIA">
      <formula>NOT(ISERROR(SEARCH("MEDIA",Y35)))</formula>
    </cfRule>
    <cfRule type="containsText" dxfId="9" priority="6" operator="containsText" text="BAJA">
      <formula>NOT(ISERROR(SEARCH("BAJA",Y35)))</formula>
    </cfRule>
  </conditionalFormatting>
  <conditionalFormatting sqref="Y37">
    <cfRule type="containsText" dxfId="8" priority="3" operator="containsText" text="BAJA">
      <formula>NOT(ISERROR(SEARCH("BAJA",Y37)))</formula>
    </cfRule>
    <cfRule type="containsText" dxfId="7" priority="2" operator="containsText" text="ALTA">
      <formula>NOT(ISERROR(SEARCH("ALTA",Y37)))</formula>
    </cfRule>
    <cfRule type="containsText" dxfId="6" priority="1" operator="containsText" text="MEDIA">
      <formula>NOT(ISERROR(SEARCH("MEDIA",Y37)))</formula>
    </cfRule>
  </conditionalFormatting>
  <pageMargins left="0.7" right="0.7" top="0.75" bottom="0.75" header="0.3" footer="0.3"/>
  <pageSetup paperSize="9" orientation="portrait" horizontalDpi="4294967293" r:id="rId1"/>
  <legacyDrawing r:id="rId2"/>
  <extLst>
    <ext xmlns:x14="http://schemas.microsoft.com/office/spreadsheetml/2009/9/main" uri="{78C0D931-6437-407d-A8EE-F0AAD7539E65}">
      <x14:conditionalFormattings>
        <x14:conditionalFormatting xmlns:xm="http://schemas.microsoft.com/office/excel/2006/main">
          <x14:cfRule type="expression" priority="67" id="{F0CE8F41-BAC1-4A6B-AF51-23911EF2FBB8}">
            <xm:f>$H5='Referencia datos cualitativos'!$X$7</xm:f>
            <x14:dxf>
              <fill>
                <patternFill>
                  <bgColor theme="9" tint="0.59996337778862885"/>
                </patternFill>
              </fill>
            </x14:dxf>
          </x14:cfRule>
          <x14:cfRule type="expression" priority="65" id="{E14DC26E-1613-4253-A5EA-AF0FCF0FADC7}">
            <xm:f>$H5='Referencia datos cualitativos'!$X$9</xm:f>
            <x14:dxf>
              <fill>
                <patternFill>
                  <bgColor theme="5" tint="0.59996337778862885"/>
                </patternFill>
              </fill>
            </x14:dxf>
          </x14:cfRule>
          <x14:cfRule type="expression" priority="66" id="{845E9F45-C97D-4D09-AF68-2586863F5CEB}">
            <xm:f>$H5='Referencia datos cualitativos'!$X$8</xm:f>
            <x14:dxf>
              <fill>
                <patternFill>
                  <bgColor theme="8" tint="0.59996337778862885"/>
                </patternFill>
              </fill>
            </x14:dxf>
          </x14:cfRule>
          <xm:sqref>X5 Y6 Y8 Y10 Y12:Y14 Y16 Y18 Y20 Y22 Y24 Y26 Y28:Y34 Y36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E80447D4-8AA9-4941-A885-3C25D434B88A}">
          <x14:formula1>
            <xm:f>'Referencia datos cualitativos'!$D$6:$D$7</xm:f>
          </x14:formula1>
          <xm:sqref>F4:F37</xm:sqref>
        </x14:dataValidation>
        <x14:dataValidation type="list" allowBlank="1" showInputMessage="1" showErrorMessage="1" xr:uid="{D18E3940-D987-46EF-B5EA-1FE3332723A2}">
          <x14:formula1>
            <xm:f>'Referencia datos cualitativos'!$J$7:$J$23</xm:f>
          </x14:formula1>
          <xm:sqref>I15</xm:sqref>
        </x14:dataValidation>
        <x14:dataValidation type="list" allowBlank="1" showInputMessage="1" showErrorMessage="1" xr:uid="{0883B00F-6848-4E84-839B-37BD3749EBE3}">
          <x14:formula1>
            <xm:f>'Referencia datos cualitativos'!$F$7:$F$11</xm:f>
          </x14:formula1>
          <xm:sqref>I13</xm:sqref>
        </x14:dataValidation>
        <x14:dataValidation type="list" allowBlank="1" showInputMessage="1" showErrorMessage="1" xr:uid="{8B22C76D-ED06-479E-B4DE-DD4CAF27EAF6}">
          <x14:formula1>
            <xm:f>'Referencia datos cualitativos'!$N$7:$N$11</xm:f>
          </x14:formula1>
          <xm:sqref>I17 I19</xm:sqref>
        </x14:dataValidation>
        <x14:dataValidation type="list" allowBlank="1" showInputMessage="1" showErrorMessage="1" xr:uid="{1C8AA800-1AFE-4E89-8683-84AA29EAC68D}">
          <x14:formula1>
            <xm:f>'Referencia datos cualitativos'!$R$7:$R$12</xm:f>
          </x14:formula1>
          <xm:sqref>I29 I31</xm:sqref>
        </x14:dataValidation>
        <x14:dataValidation type="list" allowBlank="1" showInputMessage="1" showErrorMessage="1" xr:uid="{1BEB9AC4-ECAD-441F-933F-99E30C09C42E}">
          <x14:formula1>
            <xm:f>'Referencia datos cualitativos'!$V$7:$V$9</xm:f>
          </x14:formula1>
          <xm:sqref>X5 X7 X9 X11 X13 X15 X17 X19 X21 X23 X25 X27 X35 X37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B504E-5D3E-4591-A4A5-E542DF9A966F}">
  <sheetPr>
    <tabColor theme="5" tint="0.59999389629810485"/>
  </sheetPr>
  <dimension ref="C1:W156"/>
  <sheetViews>
    <sheetView showGridLines="0" topLeftCell="D84" zoomScale="60" zoomScaleNormal="60" workbookViewId="0">
      <selection activeCell="K34" sqref="K34"/>
    </sheetView>
  </sheetViews>
  <sheetFormatPr baseColWidth="10" defaultColWidth="10.90625" defaultRowHeight="14.5" x14ac:dyDescent="0.35"/>
  <cols>
    <col min="1" max="2" width="10.90625" style="1"/>
    <col min="3" max="3" width="64.7265625" style="1" customWidth="1"/>
    <col min="4" max="4" width="40.1796875" style="1" customWidth="1"/>
    <col min="5" max="5" width="24.453125" style="1" customWidth="1"/>
    <col min="6" max="6" width="19.6328125" style="1" customWidth="1"/>
    <col min="7" max="7" width="13.1796875" style="1" customWidth="1"/>
    <col min="8" max="8" width="43.08984375" style="1" customWidth="1"/>
    <col min="9" max="9" width="13.1796875" style="1" customWidth="1"/>
    <col min="10" max="10" width="21.1796875" style="1" customWidth="1"/>
    <col min="11" max="11" width="13.7265625" style="411" customWidth="1"/>
    <col min="12" max="12" width="73.54296875" style="1" customWidth="1"/>
    <col min="13" max="13" width="46.7265625" style="1" customWidth="1"/>
    <col min="14" max="14" width="109.90625" style="1" customWidth="1"/>
    <col min="15" max="15" width="70.08984375" customWidth="1"/>
    <col min="16" max="21" width="10.90625" style="1"/>
    <col min="22" max="22" width="19" style="1" customWidth="1"/>
    <col min="23" max="16384" width="10.90625" style="1"/>
  </cols>
  <sheetData>
    <row r="1" spans="3:23" ht="21.5" customHeight="1" x14ac:dyDescent="0.35">
      <c r="C1" s="627" t="s">
        <v>788</v>
      </c>
      <c r="D1" s="628"/>
      <c r="E1" s="628"/>
      <c r="F1" s="628"/>
      <c r="G1" s="628"/>
      <c r="H1" s="628"/>
      <c r="I1" s="628"/>
      <c r="J1" s="628"/>
      <c r="K1" s="628"/>
      <c r="L1" s="628"/>
      <c r="M1" s="628"/>
      <c r="N1" s="628"/>
      <c r="O1" s="629"/>
    </row>
    <row r="2" spans="3:23" ht="15" customHeight="1" thickBot="1" x14ac:dyDescent="0.4">
      <c r="C2" s="630"/>
      <c r="D2" s="631"/>
      <c r="E2" s="631"/>
      <c r="F2" s="631"/>
      <c r="G2" s="631"/>
      <c r="H2" s="631"/>
      <c r="I2" s="631"/>
      <c r="J2" s="631"/>
      <c r="K2" s="631"/>
      <c r="L2" s="631"/>
      <c r="M2" s="631"/>
      <c r="N2" s="631"/>
      <c r="O2" s="632"/>
    </row>
    <row r="3" spans="3:23" ht="31.5" thickBot="1" x14ac:dyDescent="0.4">
      <c r="C3" s="364" t="s">
        <v>633</v>
      </c>
      <c r="D3" s="364" t="s">
        <v>634</v>
      </c>
      <c r="E3" s="364" t="s">
        <v>87</v>
      </c>
      <c r="F3" s="365" t="s">
        <v>350</v>
      </c>
      <c r="G3" s="366" t="s">
        <v>760</v>
      </c>
      <c r="H3" s="367" t="s">
        <v>352</v>
      </c>
      <c r="I3" s="366" t="s">
        <v>760</v>
      </c>
      <c r="J3" s="368" t="s">
        <v>643</v>
      </c>
      <c r="K3" s="367" t="s">
        <v>811</v>
      </c>
      <c r="L3" s="364" t="s">
        <v>798</v>
      </c>
      <c r="M3" s="369" t="s">
        <v>642</v>
      </c>
      <c r="N3" s="625" t="s">
        <v>647</v>
      </c>
      <c r="O3" s="626"/>
    </row>
    <row r="4" spans="3:23" ht="14.5" customHeight="1" x14ac:dyDescent="0.35">
      <c r="C4" s="635" t="s">
        <v>607</v>
      </c>
      <c r="D4" s="641" t="s">
        <v>635</v>
      </c>
      <c r="E4" s="647" t="s">
        <v>201</v>
      </c>
      <c r="F4" s="340" t="s">
        <v>637</v>
      </c>
      <c r="G4" s="341" t="b">
        <v>1</v>
      </c>
      <c r="H4" s="342" t="s">
        <v>646</v>
      </c>
      <c r="I4" s="343" t="b">
        <v>1</v>
      </c>
      <c r="J4" s="385">
        <v>0</v>
      </c>
      <c r="K4" s="126"/>
      <c r="L4" s="388" t="s">
        <v>740</v>
      </c>
      <c r="M4" s="575" t="s">
        <v>862</v>
      </c>
      <c r="N4" s="633" t="s">
        <v>836</v>
      </c>
      <c r="O4" s="634"/>
      <c r="U4"/>
      <c r="V4"/>
      <c r="W4"/>
    </row>
    <row r="5" spans="3:23" ht="14.5" customHeight="1" x14ac:dyDescent="0.35">
      <c r="C5" s="636"/>
      <c r="D5" s="642"/>
      <c r="E5" s="648"/>
      <c r="F5" s="336" t="s">
        <v>361</v>
      </c>
      <c r="G5" s="344" t="b">
        <v>0</v>
      </c>
      <c r="H5" s="289" t="s">
        <v>640</v>
      </c>
      <c r="I5" s="345" t="b">
        <v>0</v>
      </c>
      <c r="J5" s="386">
        <v>0</v>
      </c>
      <c r="K5" s="245"/>
      <c r="L5" s="389" t="s">
        <v>740</v>
      </c>
      <c r="M5" s="576"/>
      <c r="N5" s="615"/>
      <c r="O5" s="616"/>
      <c r="U5"/>
      <c r="V5"/>
      <c r="W5"/>
    </row>
    <row r="6" spans="3:23" ht="14.5" customHeight="1" x14ac:dyDescent="0.35">
      <c r="C6" s="636"/>
      <c r="D6" s="642"/>
      <c r="E6" s="648"/>
      <c r="F6" s="336" t="s">
        <v>364</v>
      </c>
      <c r="G6" s="344" t="b">
        <v>0</v>
      </c>
      <c r="H6" s="289" t="s">
        <v>641</v>
      </c>
      <c r="I6" s="345" t="b">
        <v>0</v>
      </c>
      <c r="J6" s="386">
        <v>0</v>
      </c>
      <c r="K6" s="245"/>
      <c r="L6" s="389" t="s">
        <v>740</v>
      </c>
      <c r="M6" s="576"/>
      <c r="N6" s="569" t="s">
        <v>817</v>
      </c>
      <c r="O6" s="570"/>
      <c r="P6"/>
      <c r="U6"/>
      <c r="V6"/>
      <c r="W6"/>
    </row>
    <row r="7" spans="3:23" ht="43.5" customHeight="1" x14ac:dyDescent="0.35">
      <c r="C7" s="636"/>
      <c r="D7" s="642"/>
      <c r="E7" s="648"/>
      <c r="F7" s="336" t="s">
        <v>367</v>
      </c>
      <c r="G7" s="344" t="b">
        <v>0</v>
      </c>
      <c r="H7" s="289" t="s">
        <v>644</v>
      </c>
      <c r="I7" s="345" t="b">
        <v>1</v>
      </c>
      <c r="J7" s="386">
        <f>40*32.92*4</f>
        <v>5267.2000000000007</v>
      </c>
      <c r="K7" s="245" t="s">
        <v>813</v>
      </c>
      <c r="L7" s="389" t="s">
        <v>739</v>
      </c>
      <c r="M7" s="576"/>
      <c r="N7" s="571"/>
      <c r="O7" s="572"/>
    </row>
    <row r="8" spans="3:23" x14ac:dyDescent="0.35">
      <c r="C8" s="636"/>
      <c r="D8" s="642"/>
      <c r="E8" s="648"/>
      <c r="F8" s="289" t="s">
        <v>638</v>
      </c>
      <c r="G8" s="344" t="b">
        <v>0</v>
      </c>
      <c r="H8" s="289" t="s">
        <v>645</v>
      </c>
      <c r="I8" s="345" t="b">
        <v>0</v>
      </c>
      <c r="J8" s="386">
        <v>0</v>
      </c>
      <c r="K8" s="245"/>
      <c r="L8" s="389" t="s">
        <v>740</v>
      </c>
      <c r="M8" s="577"/>
      <c r="N8" s="573"/>
      <c r="O8" s="574"/>
    </row>
    <row r="9" spans="3:23" ht="29" x14ac:dyDescent="0.35">
      <c r="C9" s="636"/>
      <c r="D9" s="642"/>
      <c r="E9" s="648"/>
      <c r="F9" s="289" t="s">
        <v>373</v>
      </c>
      <c r="G9" s="344" t="b">
        <v>0</v>
      </c>
      <c r="H9" s="289" t="s">
        <v>375</v>
      </c>
      <c r="I9" s="345"/>
      <c r="J9" s="386">
        <v>0</v>
      </c>
      <c r="K9" s="245"/>
      <c r="L9" s="389" t="s">
        <v>740</v>
      </c>
      <c r="M9" s="412"/>
      <c r="N9" s="607"/>
      <c r="O9" s="608"/>
    </row>
    <row r="10" spans="3:23" ht="29" x14ac:dyDescent="0.35">
      <c r="C10" s="636"/>
      <c r="D10" s="642"/>
      <c r="E10" s="648"/>
      <c r="F10" s="289" t="s">
        <v>376</v>
      </c>
      <c r="G10" s="344" t="b">
        <v>0</v>
      </c>
      <c r="H10" s="336" t="s">
        <v>366</v>
      </c>
      <c r="I10" s="346" t="b">
        <v>0</v>
      </c>
      <c r="J10" s="386">
        <v>0</v>
      </c>
      <c r="K10" s="245"/>
      <c r="L10" s="389" t="s">
        <v>740</v>
      </c>
      <c r="M10" s="412"/>
      <c r="N10" s="607"/>
      <c r="O10" s="608"/>
    </row>
    <row r="11" spans="3:23" ht="58" x14ac:dyDescent="0.35">
      <c r="C11" s="636"/>
      <c r="D11" s="642"/>
      <c r="E11" s="648"/>
      <c r="F11" s="289" t="s">
        <v>639</v>
      </c>
      <c r="G11" s="344" t="b">
        <v>0</v>
      </c>
      <c r="H11" s="289" t="s">
        <v>382</v>
      </c>
      <c r="I11" s="345" t="b">
        <v>0</v>
      </c>
      <c r="J11" s="386">
        <v>0</v>
      </c>
      <c r="K11" s="245"/>
      <c r="L11" s="389" t="s">
        <v>740</v>
      </c>
      <c r="M11" s="412"/>
      <c r="N11" s="607"/>
      <c r="O11" s="608"/>
    </row>
    <row r="12" spans="3:23" ht="43.5" x14ac:dyDescent="0.35">
      <c r="C12" s="636"/>
      <c r="D12" s="642"/>
      <c r="E12" s="648"/>
      <c r="F12" s="289" t="s">
        <v>380</v>
      </c>
      <c r="G12" s="344" t="b">
        <v>1</v>
      </c>
      <c r="H12" s="289" t="s">
        <v>372</v>
      </c>
      <c r="I12" s="345" t="b">
        <v>0</v>
      </c>
      <c r="J12" s="386">
        <v>0</v>
      </c>
      <c r="K12" s="245"/>
      <c r="L12" s="389" t="s">
        <v>740</v>
      </c>
      <c r="M12" s="412"/>
      <c r="N12" s="607"/>
      <c r="O12" s="608"/>
      <c r="P12"/>
    </row>
    <row r="13" spans="3:23" ht="44" thickBot="1" x14ac:dyDescent="0.4">
      <c r="C13" s="636"/>
      <c r="D13" s="642"/>
      <c r="E13" s="649"/>
      <c r="F13" s="247" t="s">
        <v>383</v>
      </c>
      <c r="G13" s="347" t="b">
        <v>0</v>
      </c>
      <c r="H13" s="247" t="s">
        <v>385</v>
      </c>
      <c r="I13" s="348" t="b">
        <v>0</v>
      </c>
      <c r="J13" s="387">
        <v>0</v>
      </c>
      <c r="K13" s="127"/>
      <c r="L13" s="390" t="s">
        <v>741</v>
      </c>
      <c r="M13" s="413"/>
      <c r="N13" s="558"/>
      <c r="O13" s="559"/>
    </row>
    <row r="14" spans="3:23" x14ac:dyDescent="0.35">
      <c r="C14" s="636"/>
      <c r="D14" s="641" t="s">
        <v>636</v>
      </c>
      <c r="E14" s="650" t="s">
        <v>202</v>
      </c>
      <c r="F14" s="340" t="s">
        <v>637</v>
      </c>
      <c r="G14" s="341" t="b">
        <v>0</v>
      </c>
      <c r="H14" s="342" t="s">
        <v>646</v>
      </c>
      <c r="I14" s="343"/>
      <c r="J14" s="385">
        <v>0</v>
      </c>
      <c r="K14" s="126"/>
      <c r="L14" s="388" t="s">
        <v>740</v>
      </c>
      <c r="M14" s="414"/>
      <c r="N14" s="556"/>
      <c r="O14" s="557"/>
    </row>
    <row r="15" spans="3:23" x14ac:dyDescent="0.35">
      <c r="C15" s="636"/>
      <c r="D15" s="642"/>
      <c r="E15" s="651"/>
      <c r="F15" s="336" t="s">
        <v>655</v>
      </c>
      <c r="G15" s="344" t="b">
        <v>0</v>
      </c>
      <c r="H15" s="289" t="s">
        <v>640</v>
      </c>
      <c r="I15" s="345"/>
      <c r="J15" s="386">
        <v>0</v>
      </c>
      <c r="K15" s="245"/>
      <c r="L15" s="389" t="s">
        <v>740</v>
      </c>
      <c r="M15" s="412"/>
      <c r="N15" s="607"/>
      <c r="O15" s="608"/>
    </row>
    <row r="16" spans="3:23" x14ac:dyDescent="0.35">
      <c r="C16" s="636"/>
      <c r="D16" s="642"/>
      <c r="E16" s="651"/>
      <c r="F16" s="336" t="s">
        <v>364</v>
      </c>
      <c r="G16" s="344" t="b">
        <v>0</v>
      </c>
      <c r="H16" s="289" t="s">
        <v>641</v>
      </c>
      <c r="I16" s="345" t="b">
        <v>0</v>
      </c>
      <c r="J16" s="386">
        <v>0</v>
      </c>
      <c r="K16" s="245"/>
      <c r="L16" s="389" t="s">
        <v>740</v>
      </c>
      <c r="M16" s="412"/>
      <c r="N16" s="607"/>
      <c r="O16" s="608"/>
    </row>
    <row r="17" spans="3:16" ht="43.5" x14ac:dyDescent="0.35">
      <c r="C17" s="636"/>
      <c r="D17" s="642"/>
      <c r="E17" s="651"/>
      <c r="F17" s="336" t="s">
        <v>656</v>
      </c>
      <c r="G17" s="344" t="b">
        <v>0</v>
      </c>
      <c r="H17" s="289" t="s">
        <v>644</v>
      </c>
      <c r="I17" s="345"/>
      <c r="J17" s="386">
        <v>0</v>
      </c>
      <c r="K17" s="245"/>
      <c r="L17" s="389" t="s">
        <v>739</v>
      </c>
      <c r="M17" s="412"/>
      <c r="N17" s="607"/>
      <c r="O17" s="608"/>
    </row>
    <row r="18" spans="3:16" x14ac:dyDescent="0.35">
      <c r="C18" s="636"/>
      <c r="D18" s="642"/>
      <c r="E18" s="651"/>
      <c r="F18" s="336" t="s">
        <v>639</v>
      </c>
      <c r="G18" s="346" t="b">
        <v>0</v>
      </c>
      <c r="H18" s="289" t="s">
        <v>645</v>
      </c>
      <c r="I18" s="345"/>
      <c r="J18" s="386">
        <v>0</v>
      </c>
      <c r="K18" s="245"/>
      <c r="L18" s="389" t="s">
        <v>740</v>
      </c>
      <c r="M18" s="412"/>
      <c r="N18" s="607"/>
      <c r="O18" s="608"/>
    </row>
    <row r="19" spans="3:16" ht="58" x14ac:dyDescent="0.35">
      <c r="C19" s="636"/>
      <c r="D19" s="642"/>
      <c r="E19" s="651"/>
      <c r="F19" s="639" t="s">
        <v>395</v>
      </c>
      <c r="G19" s="664" t="b">
        <v>0</v>
      </c>
      <c r="H19" s="289" t="s">
        <v>382</v>
      </c>
      <c r="I19" s="345" t="b">
        <v>0</v>
      </c>
      <c r="J19" s="386">
        <v>0</v>
      </c>
      <c r="K19" s="245"/>
      <c r="L19" s="389" t="s">
        <v>740</v>
      </c>
      <c r="M19" s="412"/>
      <c r="N19" s="607"/>
      <c r="O19" s="608"/>
    </row>
    <row r="20" spans="3:16" ht="29.5" thickBot="1" x14ac:dyDescent="0.4">
      <c r="C20" s="636"/>
      <c r="D20" s="646"/>
      <c r="E20" s="652"/>
      <c r="F20" s="640"/>
      <c r="G20" s="663"/>
      <c r="H20" s="247" t="s">
        <v>372</v>
      </c>
      <c r="I20" s="348"/>
      <c r="J20" s="387">
        <v>0</v>
      </c>
      <c r="K20" s="209"/>
      <c r="L20" s="390" t="s">
        <v>742</v>
      </c>
      <c r="M20" s="413"/>
      <c r="N20" s="558"/>
      <c r="O20" s="559"/>
    </row>
    <row r="21" spans="3:16" x14ac:dyDescent="0.35">
      <c r="C21" s="636"/>
      <c r="D21" s="642" t="s">
        <v>397</v>
      </c>
      <c r="E21" s="650" t="s">
        <v>202</v>
      </c>
      <c r="F21" s="638" t="s">
        <v>399</v>
      </c>
      <c r="G21" s="662"/>
      <c r="H21" s="342" t="s">
        <v>646</v>
      </c>
      <c r="I21" s="343"/>
      <c r="J21" s="385">
        <v>0</v>
      </c>
      <c r="K21" s="126"/>
      <c r="L21" s="388" t="s">
        <v>740</v>
      </c>
      <c r="M21" s="414"/>
      <c r="N21" s="556"/>
      <c r="O21" s="557"/>
    </row>
    <row r="22" spans="3:16" x14ac:dyDescent="0.35">
      <c r="C22" s="636"/>
      <c r="D22" s="642"/>
      <c r="E22" s="651"/>
      <c r="F22" s="639"/>
      <c r="G22" s="664"/>
      <c r="H22" s="289" t="s">
        <v>640</v>
      </c>
      <c r="I22" s="345"/>
      <c r="J22" s="386">
        <v>0</v>
      </c>
      <c r="K22" s="245"/>
      <c r="L22" s="389" t="s">
        <v>740</v>
      </c>
      <c r="M22" s="412"/>
      <c r="N22" s="607"/>
      <c r="O22" s="608"/>
    </row>
    <row r="23" spans="3:16" ht="29" x14ac:dyDescent="0.35">
      <c r="C23" s="636"/>
      <c r="D23" s="642"/>
      <c r="E23" s="651"/>
      <c r="F23" s="289" t="s">
        <v>403</v>
      </c>
      <c r="G23" s="345"/>
      <c r="H23" s="289" t="s">
        <v>641</v>
      </c>
      <c r="I23" s="345"/>
      <c r="J23" s="386">
        <v>0</v>
      </c>
      <c r="K23" s="245"/>
      <c r="L23" s="389" t="s">
        <v>740</v>
      </c>
      <c r="M23" s="412"/>
      <c r="N23" s="607"/>
      <c r="O23" s="608"/>
    </row>
    <row r="24" spans="3:16" ht="29.5" thickBot="1" x14ac:dyDescent="0.4">
      <c r="C24" s="636"/>
      <c r="D24" s="642"/>
      <c r="E24" s="651"/>
      <c r="F24" s="247" t="s">
        <v>475</v>
      </c>
      <c r="G24" s="348"/>
      <c r="H24" s="247" t="s">
        <v>644</v>
      </c>
      <c r="I24" s="348"/>
      <c r="J24" s="387">
        <v>0</v>
      </c>
      <c r="K24" s="127"/>
      <c r="L24" s="390" t="s">
        <v>739</v>
      </c>
      <c r="M24" s="413"/>
      <c r="N24" s="558"/>
      <c r="O24" s="559"/>
    </row>
    <row r="25" spans="3:16" ht="14.5" customHeight="1" x14ac:dyDescent="0.35">
      <c r="C25" s="636"/>
      <c r="D25" s="643" t="s">
        <v>406</v>
      </c>
      <c r="E25" s="647" t="s">
        <v>201</v>
      </c>
      <c r="F25" s="638" t="s">
        <v>408</v>
      </c>
      <c r="G25" s="676" t="b">
        <v>1</v>
      </c>
      <c r="H25" s="342" t="s">
        <v>646</v>
      </c>
      <c r="I25" s="343" t="b">
        <v>1</v>
      </c>
      <c r="J25" s="385">
        <v>0</v>
      </c>
      <c r="K25" s="203"/>
      <c r="L25" s="388" t="s">
        <v>740</v>
      </c>
      <c r="M25" s="655" t="s">
        <v>799</v>
      </c>
      <c r="N25" s="590" t="s">
        <v>839</v>
      </c>
      <c r="O25" s="591"/>
    </row>
    <row r="26" spans="3:16" x14ac:dyDescent="0.35">
      <c r="C26" s="636"/>
      <c r="D26" s="644"/>
      <c r="E26" s="648"/>
      <c r="F26" s="639"/>
      <c r="G26" s="677"/>
      <c r="H26" s="289" t="s">
        <v>640</v>
      </c>
      <c r="I26" s="345" t="b">
        <v>1</v>
      </c>
      <c r="J26" s="386">
        <v>0</v>
      </c>
      <c r="K26" s="245"/>
      <c r="L26" s="389" t="s">
        <v>740</v>
      </c>
      <c r="M26" s="656"/>
      <c r="N26" s="573"/>
      <c r="O26" s="574"/>
      <c r="P26"/>
    </row>
    <row r="27" spans="3:16" x14ac:dyDescent="0.35">
      <c r="C27" s="636"/>
      <c r="D27" s="644"/>
      <c r="E27" s="648"/>
      <c r="F27" s="639"/>
      <c r="G27" s="677"/>
      <c r="H27" s="289" t="s">
        <v>641</v>
      </c>
      <c r="I27" s="345"/>
      <c r="J27" s="386">
        <v>0</v>
      </c>
      <c r="K27" s="245"/>
      <c r="L27" s="389" t="s">
        <v>740</v>
      </c>
      <c r="M27" s="412"/>
      <c r="N27" s="607"/>
      <c r="O27" s="608"/>
    </row>
    <row r="28" spans="3:16" x14ac:dyDescent="0.35">
      <c r="C28" s="636"/>
      <c r="D28" s="644"/>
      <c r="E28" s="648"/>
      <c r="F28" s="639" t="s">
        <v>409</v>
      </c>
      <c r="G28" s="664" t="b">
        <v>1</v>
      </c>
      <c r="H28" s="289" t="s">
        <v>411</v>
      </c>
      <c r="I28" s="345"/>
      <c r="J28" s="386">
        <v>0</v>
      </c>
      <c r="K28" s="245"/>
      <c r="L28" s="389" t="s">
        <v>742</v>
      </c>
      <c r="M28" s="412"/>
      <c r="N28" s="607"/>
      <c r="O28" s="608"/>
    </row>
    <row r="29" spans="3:16" x14ac:dyDescent="0.35">
      <c r="C29" s="636"/>
      <c r="D29" s="644"/>
      <c r="E29" s="648"/>
      <c r="F29" s="639"/>
      <c r="G29" s="664"/>
      <c r="H29" s="289" t="s">
        <v>685</v>
      </c>
      <c r="I29" s="345"/>
      <c r="J29" s="386">
        <v>0</v>
      </c>
      <c r="K29" s="245"/>
      <c r="L29" s="389" t="s">
        <v>740</v>
      </c>
      <c r="M29" s="412"/>
      <c r="N29" s="607"/>
      <c r="O29" s="608"/>
    </row>
    <row r="30" spans="3:16" ht="29" x14ac:dyDescent="0.35">
      <c r="C30" s="636"/>
      <c r="D30" s="644"/>
      <c r="E30" s="648"/>
      <c r="F30" s="639" t="s">
        <v>413</v>
      </c>
      <c r="G30" s="664" t="b">
        <v>1</v>
      </c>
      <c r="H30" s="289" t="s">
        <v>658</v>
      </c>
      <c r="I30" s="345"/>
      <c r="J30" s="386">
        <v>0</v>
      </c>
      <c r="K30" s="245"/>
      <c r="L30" s="389" t="s">
        <v>743</v>
      </c>
      <c r="M30" s="412"/>
      <c r="N30" s="569" t="s">
        <v>829</v>
      </c>
      <c r="O30" s="570"/>
    </row>
    <row r="31" spans="3:16" ht="29.5" thickBot="1" x14ac:dyDescent="0.4">
      <c r="C31" s="637"/>
      <c r="D31" s="645"/>
      <c r="E31" s="649"/>
      <c r="F31" s="640"/>
      <c r="G31" s="663"/>
      <c r="H31" s="247" t="s">
        <v>657</v>
      </c>
      <c r="I31" s="348" t="b">
        <v>1</v>
      </c>
      <c r="J31" s="387">
        <f>2*4*32.92</f>
        <v>263.36</v>
      </c>
      <c r="K31" s="127" t="s">
        <v>812</v>
      </c>
      <c r="L31" s="294" t="s">
        <v>744</v>
      </c>
      <c r="M31" s="413" t="s">
        <v>799</v>
      </c>
      <c r="N31" s="578"/>
      <c r="O31" s="579"/>
    </row>
    <row r="32" spans="3:16" x14ac:dyDescent="0.35">
      <c r="C32" s="665" t="s">
        <v>609</v>
      </c>
      <c r="D32" s="641" t="s">
        <v>416</v>
      </c>
      <c r="E32" s="650" t="s">
        <v>201</v>
      </c>
      <c r="F32" s="638" t="s">
        <v>417</v>
      </c>
      <c r="G32" s="662"/>
      <c r="H32" s="342" t="s">
        <v>700</v>
      </c>
      <c r="I32" s="343"/>
      <c r="J32" s="385">
        <v>0</v>
      </c>
      <c r="K32" s="126"/>
      <c r="L32" s="397" t="s">
        <v>749</v>
      </c>
      <c r="M32" s="416"/>
      <c r="N32" s="556"/>
      <c r="O32" s="557"/>
    </row>
    <row r="33" spans="3:15" x14ac:dyDescent="0.35">
      <c r="C33" s="666"/>
      <c r="D33" s="642"/>
      <c r="E33" s="651"/>
      <c r="F33" s="639"/>
      <c r="G33" s="664"/>
      <c r="H33" s="289" t="s">
        <v>699</v>
      </c>
      <c r="I33" s="345"/>
      <c r="J33" s="386">
        <v>0</v>
      </c>
      <c r="K33" s="245"/>
      <c r="L33" s="398" t="s">
        <v>750</v>
      </c>
      <c r="M33" s="417"/>
      <c r="N33" s="607"/>
      <c r="O33" s="608"/>
    </row>
    <row r="34" spans="3:15" x14ac:dyDescent="0.35">
      <c r="C34" s="666"/>
      <c r="D34" s="642"/>
      <c r="E34" s="651"/>
      <c r="F34" s="639"/>
      <c r="G34" s="664"/>
      <c r="H34" s="289" t="s">
        <v>701</v>
      </c>
      <c r="I34" s="345" t="b">
        <v>1</v>
      </c>
      <c r="J34" s="386">
        <v>0</v>
      </c>
      <c r="K34" s="779"/>
      <c r="L34" s="398" t="s">
        <v>762</v>
      </c>
      <c r="M34" s="484" t="s">
        <v>867</v>
      </c>
      <c r="N34" s="607" t="s">
        <v>866</v>
      </c>
      <c r="O34" s="608"/>
    </row>
    <row r="35" spans="3:15" ht="87" customHeight="1" x14ac:dyDescent="0.35">
      <c r="C35" s="666"/>
      <c r="D35" s="642"/>
      <c r="E35" s="651"/>
      <c r="F35" s="639"/>
      <c r="G35" s="664"/>
      <c r="H35" s="289" t="s">
        <v>702</v>
      </c>
      <c r="I35" s="345"/>
      <c r="J35" s="386">
        <v>0</v>
      </c>
      <c r="K35" s="245"/>
      <c r="L35" s="398" t="s">
        <v>745</v>
      </c>
      <c r="M35" s="417"/>
      <c r="N35" s="653"/>
      <c r="O35" s="654"/>
    </row>
    <row r="36" spans="3:15" x14ac:dyDescent="0.35">
      <c r="C36" s="666"/>
      <c r="D36" s="642"/>
      <c r="E36" s="651"/>
      <c r="F36" s="639" t="s">
        <v>420</v>
      </c>
      <c r="G36" s="664" t="b">
        <v>1</v>
      </c>
      <c r="H36" s="289" t="s">
        <v>703</v>
      </c>
      <c r="I36" s="345"/>
      <c r="J36" s="386">
        <v>0</v>
      </c>
      <c r="K36" s="245"/>
      <c r="L36" s="398" t="s">
        <v>746</v>
      </c>
      <c r="M36" s="417"/>
      <c r="N36" s="598" t="s">
        <v>868</v>
      </c>
      <c r="O36" s="599"/>
    </row>
    <row r="37" spans="3:15" x14ac:dyDescent="0.35">
      <c r="C37" s="666"/>
      <c r="D37" s="642"/>
      <c r="E37" s="651"/>
      <c r="F37" s="639"/>
      <c r="G37" s="664"/>
      <c r="H37" s="289" t="s">
        <v>704</v>
      </c>
      <c r="I37" s="345" t="b">
        <v>1</v>
      </c>
      <c r="J37" s="386">
        <v>3750</v>
      </c>
      <c r="K37" s="473" t="s">
        <v>813</v>
      </c>
      <c r="L37" s="398" t="s">
        <v>746</v>
      </c>
      <c r="M37" s="483" t="s">
        <v>864</v>
      </c>
      <c r="N37" s="621"/>
      <c r="O37" s="622"/>
    </row>
    <row r="38" spans="3:15" x14ac:dyDescent="0.35">
      <c r="C38" s="666"/>
      <c r="D38" s="642"/>
      <c r="E38" s="651"/>
      <c r="F38" s="639"/>
      <c r="G38" s="664"/>
      <c r="H38" s="289" t="s">
        <v>705</v>
      </c>
      <c r="I38" s="345" t="b">
        <v>1</v>
      </c>
      <c r="J38" s="386">
        <v>1550</v>
      </c>
      <c r="K38" s="473" t="s">
        <v>813</v>
      </c>
      <c r="L38" s="398" t="s">
        <v>747</v>
      </c>
      <c r="M38" s="417" t="s">
        <v>865</v>
      </c>
      <c r="N38" s="621"/>
      <c r="O38" s="622"/>
    </row>
    <row r="39" spans="3:15" ht="15" thickBot="1" x14ac:dyDescent="0.4">
      <c r="C39" s="666"/>
      <c r="D39" s="642"/>
      <c r="E39" s="652"/>
      <c r="F39" s="640"/>
      <c r="G39" s="663"/>
      <c r="H39" s="247" t="s">
        <v>706</v>
      </c>
      <c r="I39" s="348"/>
      <c r="J39" s="387">
        <v>0</v>
      </c>
      <c r="K39" s="127"/>
      <c r="L39" s="399" t="s">
        <v>748</v>
      </c>
      <c r="M39" s="484" t="s">
        <v>863</v>
      </c>
      <c r="N39" s="623"/>
      <c r="O39" s="624"/>
    </row>
    <row r="40" spans="3:15" x14ac:dyDescent="0.35">
      <c r="C40" s="666"/>
      <c r="D40" s="643" t="s">
        <v>422</v>
      </c>
      <c r="E40" s="650" t="s">
        <v>202</v>
      </c>
      <c r="F40" s="638" t="s">
        <v>417</v>
      </c>
      <c r="G40" s="662"/>
      <c r="H40" s="342" t="s">
        <v>700</v>
      </c>
      <c r="I40" s="343"/>
      <c r="J40" s="385">
        <v>0</v>
      </c>
      <c r="K40" s="126"/>
      <c r="L40" s="397" t="s">
        <v>749</v>
      </c>
      <c r="M40" s="419"/>
      <c r="N40" s="556"/>
      <c r="O40" s="557"/>
    </row>
    <row r="41" spans="3:15" x14ac:dyDescent="0.35">
      <c r="C41" s="666"/>
      <c r="D41" s="644"/>
      <c r="E41" s="651"/>
      <c r="F41" s="639"/>
      <c r="G41" s="664"/>
      <c r="H41" s="289" t="s">
        <v>699</v>
      </c>
      <c r="I41" s="345"/>
      <c r="J41" s="386">
        <v>0</v>
      </c>
      <c r="K41" s="245"/>
      <c r="L41" s="398" t="s">
        <v>750</v>
      </c>
      <c r="M41" s="420"/>
      <c r="N41" s="607"/>
      <c r="O41" s="608"/>
    </row>
    <row r="42" spans="3:15" x14ac:dyDescent="0.35">
      <c r="C42" s="666"/>
      <c r="D42" s="644"/>
      <c r="E42" s="651"/>
      <c r="F42" s="639"/>
      <c r="G42" s="664"/>
      <c r="H42" s="289" t="s">
        <v>708</v>
      </c>
      <c r="I42" s="345"/>
      <c r="J42" s="386">
        <v>0</v>
      </c>
      <c r="K42" s="245"/>
      <c r="L42" s="291" t="s">
        <v>752</v>
      </c>
      <c r="M42" s="420"/>
      <c r="N42" s="607"/>
      <c r="O42" s="608"/>
    </row>
    <row r="43" spans="3:15" x14ac:dyDescent="0.35">
      <c r="C43" s="666"/>
      <c r="D43" s="644"/>
      <c r="E43" s="651"/>
      <c r="F43" s="639"/>
      <c r="G43" s="664"/>
      <c r="H43" s="289" t="s">
        <v>709</v>
      </c>
      <c r="I43" s="345"/>
      <c r="J43" s="386">
        <v>0</v>
      </c>
      <c r="K43" s="245"/>
      <c r="L43" s="398" t="s">
        <v>746</v>
      </c>
      <c r="M43" s="421"/>
      <c r="N43" s="607"/>
      <c r="O43" s="608"/>
    </row>
    <row r="44" spans="3:15" x14ac:dyDescent="0.35">
      <c r="C44" s="666"/>
      <c r="D44" s="644"/>
      <c r="E44" s="651"/>
      <c r="F44" s="639" t="s">
        <v>420</v>
      </c>
      <c r="G44" s="664" t="b">
        <v>0</v>
      </c>
      <c r="H44" s="289" t="s">
        <v>706</v>
      </c>
      <c r="I44" s="345"/>
      <c r="J44" s="386">
        <v>0</v>
      </c>
      <c r="K44" s="245"/>
      <c r="L44" s="398" t="s">
        <v>748</v>
      </c>
      <c r="M44" s="421"/>
      <c r="N44" s="607"/>
      <c r="O44" s="608"/>
    </row>
    <row r="45" spans="3:15" x14ac:dyDescent="0.35">
      <c r="C45" s="666"/>
      <c r="D45" s="644"/>
      <c r="E45" s="651"/>
      <c r="F45" s="639"/>
      <c r="G45" s="664"/>
      <c r="H45" s="289" t="s">
        <v>710</v>
      </c>
      <c r="I45" s="345"/>
      <c r="J45" s="386">
        <v>0</v>
      </c>
      <c r="K45" s="245"/>
      <c r="L45" s="291" t="s">
        <v>754</v>
      </c>
      <c r="M45" s="421"/>
      <c r="N45" s="607"/>
      <c r="O45" s="608"/>
    </row>
    <row r="46" spans="3:15" ht="15" thickBot="1" x14ac:dyDescent="0.4">
      <c r="C46" s="666"/>
      <c r="D46" s="645"/>
      <c r="E46" s="652"/>
      <c r="F46" s="640"/>
      <c r="G46" s="663"/>
      <c r="H46" s="247" t="s">
        <v>707</v>
      </c>
      <c r="I46" s="348"/>
      <c r="J46" s="387">
        <v>0</v>
      </c>
      <c r="K46" s="127"/>
      <c r="L46" s="399" t="s">
        <v>753</v>
      </c>
      <c r="M46" s="418"/>
      <c r="N46" s="558"/>
      <c r="O46" s="559"/>
    </row>
    <row r="47" spans="3:15" x14ac:dyDescent="0.35">
      <c r="C47" s="666"/>
      <c r="D47" s="642" t="s">
        <v>423</v>
      </c>
      <c r="E47" s="650" t="s">
        <v>202</v>
      </c>
      <c r="F47" s="638" t="s">
        <v>426</v>
      </c>
      <c r="G47" s="662" t="b">
        <v>0</v>
      </c>
      <c r="H47" s="342" t="s">
        <v>711</v>
      </c>
      <c r="I47" s="343"/>
      <c r="J47" s="385">
        <v>0</v>
      </c>
      <c r="K47" s="126"/>
      <c r="L47" s="397" t="s">
        <v>755</v>
      </c>
      <c r="M47" s="416"/>
      <c r="N47" s="556"/>
      <c r="O47" s="557"/>
    </row>
    <row r="48" spans="3:15" x14ac:dyDescent="0.35">
      <c r="C48" s="666"/>
      <c r="D48" s="642"/>
      <c r="E48" s="651"/>
      <c r="F48" s="639"/>
      <c r="G48" s="664"/>
      <c r="H48" s="289" t="s">
        <v>712</v>
      </c>
      <c r="I48" s="345"/>
      <c r="J48" s="386">
        <v>0</v>
      </c>
      <c r="K48" s="245"/>
      <c r="L48" s="398" t="s">
        <v>753</v>
      </c>
      <c r="M48" s="417"/>
      <c r="N48" s="607"/>
      <c r="O48" s="608"/>
    </row>
    <row r="49" spans="3:15" ht="15" thickBot="1" x14ac:dyDescent="0.4">
      <c r="C49" s="666"/>
      <c r="D49" s="642"/>
      <c r="E49" s="652"/>
      <c r="F49" s="640"/>
      <c r="G49" s="663"/>
      <c r="H49" s="247" t="s">
        <v>713</v>
      </c>
      <c r="I49" s="348"/>
      <c r="J49" s="387">
        <v>0</v>
      </c>
      <c r="K49" s="127"/>
      <c r="L49" s="399" t="s">
        <v>756</v>
      </c>
      <c r="M49" s="418"/>
      <c r="N49" s="558"/>
      <c r="O49" s="559"/>
    </row>
    <row r="50" spans="3:15" x14ac:dyDescent="0.35">
      <c r="C50" s="666"/>
      <c r="D50" s="658" t="s">
        <v>787</v>
      </c>
      <c r="E50" s="650" t="s">
        <v>202</v>
      </c>
      <c r="F50" s="342" t="s">
        <v>420</v>
      </c>
      <c r="G50" s="349" t="b">
        <v>0</v>
      </c>
      <c r="H50" s="638" t="s">
        <v>714</v>
      </c>
      <c r="I50" s="662"/>
      <c r="J50" s="689">
        <v>0</v>
      </c>
      <c r="K50" s="580"/>
      <c r="L50" s="687" t="s">
        <v>756</v>
      </c>
      <c r="M50" s="580"/>
      <c r="N50" s="582"/>
      <c r="O50" s="583"/>
    </row>
    <row r="51" spans="3:15" ht="15" thickBot="1" x14ac:dyDescent="0.4">
      <c r="C51" s="666"/>
      <c r="D51" s="659"/>
      <c r="E51" s="652"/>
      <c r="F51" s="214" t="s">
        <v>417</v>
      </c>
      <c r="G51" s="350"/>
      <c r="H51" s="640"/>
      <c r="I51" s="663"/>
      <c r="J51" s="690"/>
      <c r="K51" s="581"/>
      <c r="L51" s="688"/>
      <c r="M51" s="581"/>
      <c r="N51" s="584"/>
      <c r="O51" s="585"/>
    </row>
    <row r="52" spans="3:15" x14ac:dyDescent="0.35">
      <c r="C52" s="666"/>
      <c r="D52" s="658" t="s">
        <v>429</v>
      </c>
      <c r="E52" s="650" t="s">
        <v>202</v>
      </c>
      <c r="F52" s="638" t="s">
        <v>420</v>
      </c>
      <c r="G52" s="662"/>
      <c r="H52" s="342" t="s">
        <v>699</v>
      </c>
      <c r="I52" s="343"/>
      <c r="J52" s="385">
        <v>0</v>
      </c>
      <c r="K52" s="126"/>
      <c r="L52" s="402" t="s">
        <v>750</v>
      </c>
      <c r="M52" s="419"/>
      <c r="N52" s="556"/>
      <c r="O52" s="557"/>
    </row>
    <row r="53" spans="3:15" x14ac:dyDescent="0.35">
      <c r="C53" s="666"/>
      <c r="D53" s="660"/>
      <c r="E53" s="651"/>
      <c r="F53" s="639"/>
      <c r="G53" s="664"/>
      <c r="H53" s="289" t="s">
        <v>707</v>
      </c>
      <c r="I53" s="345"/>
      <c r="J53" s="386">
        <v>0</v>
      </c>
      <c r="K53" s="245"/>
      <c r="L53" s="398" t="s">
        <v>753</v>
      </c>
      <c r="M53" s="421"/>
      <c r="N53" s="607"/>
      <c r="O53" s="608"/>
    </row>
    <row r="54" spans="3:15" x14ac:dyDescent="0.35">
      <c r="C54" s="666"/>
      <c r="D54" s="660"/>
      <c r="E54" s="651"/>
      <c r="F54" s="639" t="s">
        <v>417</v>
      </c>
      <c r="G54" s="664"/>
      <c r="H54" s="169" t="s">
        <v>715</v>
      </c>
      <c r="I54" s="345"/>
      <c r="J54" s="386">
        <v>0</v>
      </c>
      <c r="K54" s="245"/>
      <c r="L54" s="398" t="s">
        <v>750</v>
      </c>
      <c r="M54" s="421"/>
      <c r="N54" s="607"/>
      <c r="O54" s="608"/>
    </row>
    <row r="55" spans="3:15" x14ac:dyDescent="0.35">
      <c r="C55" s="666"/>
      <c r="D55" s="660"/>
      <c r="E55" s="651"/>
      <c r="F55" s="639"/>
      <c r="G55" s="664"/>
      <c r="H55" s="169" t="s">
        <v>716</v>
      </c>
      <c r="I55" s="345"/>
      <c r="J55" s="386">
        <v>0</v>
      </c>
      <c r="K55" s="245"/>
      <c r="L55" s="398" t="s">
        <v>758</v>
      </c>
      <c r="M55" s="421"/>
      <c r="N55" s="607"/>
      <c r="O55" s="608"/>
    </row>
    <row r="56" spans="3:15" ht="15" thickBot="1" x14ac:dyDescent="0.4">
      <c r="C56" s="666"/>
      <c r="D56" s="659"/>
      <c r="E56" s="652"/>
      <c r="F56" s="640"/>
      <c r="G56" s="663"/>
      <c r="H56" s="247" t="s">
        <v>434</v>
      </c>
      <c r="I56" s="348"/>
      <c r="J56" s="387">
        <v>0</v>
      </c>
      <c r="K56" s="127"/>
      <c r="L56" s="294" t="s">
        <v>759</v>
      </c>
      <c r="M56" s="422"/>
      <c r="N56" s="558"/>
      <c r="O56" s="559"/>
    </row>
    <row r="57" spans="3:15" x14ac:dyDescent="0.35">
      <c r="C57" s="666"/>
      <c r="D57" s="658" t="s">
        <v>435</v>
      </c>
      <c r="E57" s="650" t="s">
        <v>202</v>
      </c>
      <c r="F57" s="638" t="s">
        <v>420</v>
      </c>
      <c r="G57" s="662"/>
      <c r="H57" s="351" t="s">
        <v>719</v>
      </c>
      <c r="I57" s="343"/>
      <c r="J57" s="385">
        <v>0</v>
      </c>
      <c r="K57" s="126"/>
      <c r="L57" s="402" t="s">
        <v>751</v>
      </c>
      <c r="M57" s="419"/>
      <c r="N57" s="556"/>
      <c r="O57" s="557"/>
    </row>
    <row r="58" spans="3:15" x14ac:dyDescent="0.35">
      <c r="C58" s="666"/>
      <c r="D58" s="660"/>
      <c r="E58" s="651"/>
      <c r="F58" s="639"/>
      <c r="G58" s="664"/>
      <c r="H58" s="169" t="s">
        <v>757</v>
      </c>
      <c r="I58" s="345"/>
      <c r="J58" s="386">
        <v>0</v>
      </c>
      <c r="K58" s="245"/>
      <c r="L58" s="291" t="s">
        <v>754</v>
      </c>
      <c r="M58" s="421"/>
      <c r="N58" s="607"/>
      <c r="O58" s="608"/>
    </row>
    <row r="59" spans="3:15" x14ac:dyDescent="0.35">
      <c r="C59" s="666"/>
      <c r="D59" s="660"/>
      <c r="E59" s="651"/>
      <c r="F59" s="639"/>
      <c r="G59" s="664"/>
      <c r="H59" s="169" t="s">
        <v>715</v>
      </c>
      <c r="I59" s="345"/>
      <c r="J59" s="386">
        <v>0</v>
      </c>
      <c r="K59" s="245"/>
      <c r="L59" s="398" t="s">
        <v>750</v>
      </c>
      <c r="M59" s="421"/>
      <c r="N59" s="607"/>
      <c r="O59" s="608"/>
    </row>
    <row r="60" spans="3:15" x14ac:dyDescent="0.35">
      <c r="C60" s="666"/>
      <c r="D60" s="660"/>
      <c r="E60" s="651"/>
      <c r="F60" s="639" t="s">
        <v>417</v>
      </c>
      <c r="G60" s="664"/>
      <c r="H60" s="169" t="s">
        <v>718</v>
      </c>
      <c r="I60" s="345"/>
      <c r="J60" s="386">
        <v>0</v>
      </c>
      <c r="K60" s="245"/>
      <c r="L60" s="398" t="s">
        <v>751</v>
      </c>
      <c r="M60" s="421"/>
      <c r="N60" s="607"/>
      <c r="O60" s="608"/>
    </row>
    <row r="61" spans="3:15" x14ac:dyDescent="0.35">
      <c r="C61" s="666"/>
      <c r="D61" s="660"/>
      <c r="E61" s="651"/>
      <c r="F61" s="639"/>
      <c r="G61" s="664"/>
      <c r="H61" s="169" t="s">
        <v>707</v>
      </c>
      <c r="I61" s="345"/>
      <c r="J61" s="386">
        <v>0</v>
      </c>
      <c r="K61" s="245"/>
      <c r="L61" s="398" t="s">
        <v>753</v>
      </c>
      <c r="M61" s="421"/>
      <c r="N61" s="607"/>
      <c r="O61" s="608"/>
    </row>
    <row r="62" spans="3:15" ht="15" thickBot="1" x14ac:dyDescent="0.4">
      <c r="C62" s="666"/>
      <c r="D62" s="659"/>
      <c r="E62" s="652"/>
      <c r="F62" s="640"/>
      <c r="G62" s="663"/>
      <c r="H62" s="170" t="s">
        <v>717</v>
      </c>
      <c r="I62" s="348"/>
      <c r="J62" s="387">
        <v>0</v>
      </c>
      <c r="K62" s="127"/>
      <c r="L62" s="403" t="s">
        <v>751</v>
      </c>
      <c r="M62" s="413"/>
      <c r="N62" s="558"/>
      <c r="O62" s="559"/>
    </row>
    <row r="63" spans="3:15" x14ac:dyDescent="0.35">
      <c r="C63" s="666"/>
      <c r="D63" s="661" t="s">
        <v>786</v>
      </c>
      <c r="E63" s="650" t="s">
        <v>202</v>
      </c>
      <c r="F63" s="342" t="s">
        <v>420</v>
      </c>
      <c r="G63" s="349"/>
      <c r="H63" s="342" t="s">
        <v>706</v>
      </c>
      <c r="I63" s="343"/>
      <c r="J63" s="385">
        <v>0</v>
      </c>
      <c r="K63" s="126"/>
      <c r="L63" s="397" t="s">
        <v>748</v>
      </c>
      <c r="M63" s="415"/>
      <c r="N63" s="556"/>
      <c r="O63" s="557"/>
    </row>
    <row r="64" spans="3:15" ht="15" thickBot="1" x14ac:dyDescent="0.4">
      <c r="C64" s="666"/>
      <c r="D64" s="661"/>
      <c r="E64" s="652"/>
      <c r="F64" s="247" t="s">
        <v>417</v>
      </c>
      <c r="G64" s="350"/>
      <c r="H64" s="247" t="s">
        <v>443</v>
      </c>
      <c r="I64" s="348"/>
      <c r="J64" s="387">
        <v>0</v>
      </c>
      <c r="K64" s="127"/>
      <c r="L64" s="399" t="s">
        <v>750</v>
      </c>
      <c r="M64" s="413"/>
      <c r="N64" s="558"/>
      <c r="O64" s="559"/>
    </row>
    <row r="65" spans="3:15" x14ac:dyDescent="0.35">
      <c r="C65" s="666"/>
      <c r="D65" s="643" t="s">
        <v>444</v>
      </c>
      <c r="E65" s="650" t="s">
        <v>202</v>
      </c>
      <c r="F65" s="638" t="s">
        <v>420</v>
      </c>
      <c r="G65" s="662"/>
      <c r="H65" s="342" t="s">
        <v>720</v>
      </c>
      <c r="I65" s="343"/>
      <c r="J65" s="385">
        <v>0</v>
      </c>
      <c r="K65" s="126"/>
      <c r="L65" s="397" t="s">
        <v>746</v>
      </c>
      <c r="M65" s="415"/>
      <c r="N65" s="556"/>
      <c r="O65" s="557"/>
    </row>
    <row r="66" spans="3:15" x14ac:dyDescent="0.35">
      <c r="C66" s="666"/>
      <c r="D66" s="644"/>
      <c r="E66" s="651"/>
      <c r="F66" s="639"/>
      <c r="G66" s="664"/>
      <c r="H66" s="289" t="s">
        <v>721</v>
      </c>
      <c r="I66" s="345"/>
      <c r="J66" s="386">
        <v>0</v>
      </c>
      <c r="K66" s="245"/>
      <c r="L66" s="398" t="s">
        <v>751</v>
      </c>
      <c r="M66" s="423"/>
      <c r="N66" s="607"/>
      <c r="O66" s="608"/>
    </row>
    <row r="67" spans="3:15" ht="15" thickBot="1" x14ac:dyDescent="0.4">
      <c r="C67" s="666"/>
      <c r="D67" s="645"/>
      <c r="E67" s="652"/>
      <c r="F67" s="640"/>
      <c r="G67" s="663"/>
      <c r="H67" s="247" t="s">
        <v>706</v>
      </c>
      <c r="I67" s="348"/>
      <c r="J67" s="387">
        <v>0</v>
      </c>
      <c r="K67" s="127"/>
      <c r="L67" s="399" t="s">
        <v>748</v>
      </c>
      <c r="M67" s="410"/>
      <c r="N67" s="558"/>
      <c r="O67" s="559"/>
    </row>
    <row r="68" spans="3:15" x14ac:dyDescent="0.35">
      <c r="C68" s="666"/>
      <c r="D68" s="636" t="s">
        <v>448</v>
      </c>
      <c r="E68" s="650" t="s">
        <v>202</v>
      </c>
      <c r="F68" s="638" t="s">
        <v>426</v>
      </c>
      <c r="G68" s="662"/>
      <c r="H68" s="342" t="s">
        <v>711</v>
      </c>
      <c r="I68" s="343"/>
      <c r="J68" s="385">
        <v>0</v>
      </c>
      <c r="K68" s="126"/>
      <c r="L68" s="402" t="s">
        <v>755</v>
      </c>
      <c r="M68" s="419"/>
      <c r="N68" s="556"/>
      <c r="O68" s="557"/>
    </row>
    <row r="69" spans="3:15" x14ac:dyDescent="0.35">
      <c r="C69" s="666"/>
      <c r="D69" s="636"/>
      <c r="E69" s="651"/>
      <c r="F69" s="639"/>
      <c r="G69" s="664"/>
      <c r="H69" s="289" t="s">
        <v>699</v>
      </c>
      <c r="I69" s="345"/>
      <c r="J69" s="386">
        <v>0</v>
      </c>
      <c r="K69" s="245"/>
      <c r="L69" s="398" t="s">
        <v>762</v>
      </c>
      <c r="M69" s="421"/>
      <c r="N69" s="607"/>
      <c r="O69" s="608"/>
    </row>
    <row r="70" spans="3:15" ht="15" thickBot="1" x14ac:dyDescent="0.4">
      <c r="C70" s="666"/>
      <c r="D70" s="637"/>
      <c r="E70" s="652"/>
      <c r="F70" s="640"/>
      <c r="G70" s="663"/>
      <c r="H70" s="247" t="s">
        <v>443</v>
      </c>
      <c r="I70" s="348"/>
      <c r="J70" s="387">
        <v>0</v>
      </c>
      <c r="K70" s="127"/>
      <c r="L70" s="403" t="s">
        <v>750</v>
      </c>
      <c r="M70" s="422"/>
      <c r="N70" s="558"/>
      <c r="O70" s="559"/>
    </row>
    <row r="71" spans="3:15" ht="29" x14ac:dyDescent="0.35">
      <c r="C71" s="666"/>
      <c r="D71" s="641" t="s">
        <v>451</v>
      </c>
      <c r="E71" s="651" t="s">
        <v>202</v>
      </c>
      <c r="F71" s="683" t="s">
        <v>454</v>
      </c>
      <c r="G71" s="662"/>
      <c r="H71" s="342" t="s">
        <v>724</v>
      </c>
      <c r="I71" s="343"/>
      <c r="J71" s="385">
        <v>0</v>
      </c>
      <c r="K71" s="126"/>
      <c r="L71" s="397" t="s">
        <v>761</v>
      </c>
      <c r="M71" s="416"/>
      <c r="N71" s="556"/>
      <c r="O71" s="557"/>
    </row>
    <row r="72" spans="3:15" x14ac:dyDescent="0.35">
      <c r="C72" s="666"/>
      <c r="D72" s="642"/>
      <c r="E72" s="651"/>
      <c r="F72" s="684"/>
      <c r="G72" s="664"/>
      <c r="H72" s="289" t="s">
        <v>727</v>
      </c>
      <c r="I72" s="345"/>
      <c r="J72" s="386">
        <v>0</v>
      </c>
      <c r="K72" s="245"/>
      <c r="L72" s="389" t="s">
        <v>740</v>
      </c>
      <c r="M72" s="281"/>
      <c r="N72" s="607"/>
      <c r="O72" s="608"/>
    </row>
    <row r="73" spans="3:15" x14ac:dyDescent="0.35">
      <c r="C73" s="666"/>
      <c r="D73" s="642"/>
      <c r="E73" s="651"/>
      <c r="F73" s="684"/>
      <c r="G73" s="664"/>
      <c r="H73" s="289" t="s">
        <v>723</v>
      </c>
      <c r="I73" s="345"/>
      <c r="J73" s="386">
        <v>0</v>
      </c>
      <c r="K73" s="245"/>
      <c r="L73" s="398" t="s">
        <v>763</v>
      </c>
      <c r="M73" s="281"/>
      <c r="N73" s="607"/>
      <c r="O73" s="608"/>
    </row>
    <row r="74" spans="3:15" ht="15" thickBot="1" x14ac:dyDescent="0.4">
      <c r="C74" s="667"/>
      <c r="D74" s="646"/>
      <c r="E74" s="652"/>
      <c r="F74" s="685"/>
      <c r="G74" s="663"/>
      <c r="H74" s="247" t="s">
        <v>722</v>
      </c>
      <c r="I74" s="348"/>
      <c r="J74" s="387">
        <v>0</v>
      </c>
      <c r="K74" s="127"/>
      <c r="L74" s="399" t="s">
        <v>764</v>
      </c>
      <c r="M74" s="424"/>
      <c r="N74" s="558"/>
      <c r="O74" s="559"/>
    </row>
    <row r="75" spans="3:15" x14ac:dyDescent="0.35">
      <c r="C75" s="635" t="s">
        <v>626</v>
      </c>
      <c r="D75" s="641" t="s">
        <v>457</v>
      </c>
      <c r="E75" s="650" t="s">
        <v>201</v>
      </c>
      <c r="F75" s="342" t="s">
        <v>460</v>
      </c>
      <c r="G75" s="352"/>
      <c r="H75" s="342" t="s">
        <v>727</v>
      </c>
      <c r="I75" s="343" t="b">
        <v>1</v>
      </c>
      <c r="J75" s="385">
        <f>20000*0.75</f>
        <v>15000</v>
      </c>
      <c r="K75" s="126" t="s">
        <v>822</v>
      </c>
      <c r="L75" s="388" t="s">
        <v>740</v>
      </c>
      <c r="M75" s="415" t="s">
        <v>799</v>
      </c>
      <c r="N75" s="586" t="s">
        <v>851</v>
      </c>
      <c r="O75" s="587"/>
    </row>
    <row r="76" spans="3:15" ht="29" x14ac:dyDescent="0.35">
      <c r="C76" s="636"/>
      <c r="D76" s="642"/>
      <c r="E76" s="651"/>
      <c r="F76" s="289" t="s">
        <v>463</v>
      </c>
      <c r="G76" s="353" t="b">
        <v>1</v>
      </c>
      <c r="H76" s="289" t="s">
        <v>728</v>
      </c>
      <c r="I76" s="345"/>
      <c r="J76" s="386">
        <v>0</v>
      </c>
      <c r="K76" s="245"/>
      <c r="L76" s="389" t="s">
        <v>740</v>
      </c>
      <c r="M76" s="423"/>
      <c r="N76" s="588"/>
      <c r="O76" s="589"/>
    </row>
    <row r="77" spans="3:15" x14ac:dyDescent="0.35">
      <c r="C77" s="636"/>
      <c r="D77" s="642"/>
      <c r="E77" s="651"/>
      <c r="F77" s="289" t="s">
        <v>465</v>
      </c>
      <c r="G77" s="353" t="b">
        <v>1</v>
      </c>
      <c r="H77" s="289" t="s">
        <v>466</v>
      </c>
      <c r="I77" s="345"/>
      <c r="J77" s="386">
        <v>0</v>
      </c>
      <c r="K77" s="245"/>
      <c r="L77" s="389" t="s">
        <v>740</v>
      </c>
      <c r="M77" s="423"/>
      <c r="N77" s="607"/>
      <c r="O77" s="608"/>
    </row>
    <row r="78" spans="3:15" x14ac:dyDescent="0.35">
      <c r="C78" s="636"/>
      <c r="D78" s="642"/>
      <c r="E78" s="651"/>
      <c r="F78" s="289" t="s">
        <v>467</v>
      </c>
      <c r="G78" s="353"/>
      <c r="H78" s="289" t="s">
        <v>468</v>
      </c>
      <c r="I78" s="345"/>
      <c r="J78" s="386">
        <v>0</v>
      </c>
      <c r="K78" s="245"/>
      <c r="L78" s="389" t="s">
        <v>740</v>
      </c>
      <c r="M78" s="423"/>
      <c r="N78" s="607"/>
      <c r="O78" s="608"/>
    </row>
    <row r="79" spans="3:15" ht="29" x14ac:dyDescent="0.35">
      <c r="C79" s="636"/>
      <c r="D79" s="642"/>
      <c r="E79" s="651"/>
      <c r="F79" s="289" t="s">
        <v>469</v>
      </c>
      <c r="G79" s="353"/>
      <c r="H79" s="289" t="s">
        <v>729</v>
      </c>
      <c r="I79" s="345"/>
      <c r="J79" s="386">
        <v>0</v>
      </c>
      <c r="K79" s="245"/>
      <c r="L79" s="389" t="s">
        <v>765</v>
      </c>
      <c r="M79" s="423"/>
      <c r="N79" s="607"/>
      <c r="O79" s="608"/>
    </row>
    <row r="80" spans="3:15" x14ac:dyDescent="0.35">
      <c r="C80" s="636"/>
      <c r="D80" s="642"/>
      <c r="E80" s="651"/>
      <c r="F80" s="289" t="s">
        <v>471</v>
      </c>
      <c r="G80" s="353"/>
      <c r="H80" s="289" t="s">
        <v>726</v>
      </c>
      <c r="I80" s="345"/>
      <c r="J80" s="386">
        <v>0</v>
      </c>
      <c r="K80" s="245"/>
      <c r="L80" s="389" t="s">
        <v>766</v>
      </c>
      <c r="M80" s="423"/>
      <c r="N80" s="607"/>
      <c r="O80" s="608"/>
    </row>
    <row r="81" spans="3:16" x14ac:dyDescent="0.35">
      <c r="C81" s="636"/>
      <c r="D81" s="642"/>
      <c r="E81" s="651"/>
      <c r="F81" s="289" t="s">
        <v>473</v>
      </c>
      <c r="G81" s="353" t="b">
        <v>0</v>
      </c>
      <c r="H81" s="289" t="s">
        <v>685</v>
      </c>
      <c r="I81" s="345"/>
      <c r="J81" s="386">
        <v>0</v>
      </c>
      <c r="K81" s="245"/>
      <c r="L81" s="389" t="s">
        <v>740</v>
      </c>
      <c r="M81" s="423"/>
      <c r="N81" s="607"/>
      <c r="O81" s="608"/>
    </row>
    <row r="82" spans="3:16" ht="14.5" customHeight="1" x14ac:dyDescent="0.35">
      <c r="C82" s="636"/>
      <c r="D82" s="642"/>
      <c r="E82" s="651"/>
      <c r="F82" s="639" t="s">
        <v>475</v>
      </c>
      <c r="G82" s="677"/>
      <c r="H82" s="289" t="s">
        <v>725</v>
      </c>
      <c r="I82" s="345" t="b">
        <v>1</v>
      </c>
      <c r="J82" s="386">
        <v>0</v>
      </c>
      <c r="K82" s="245"/>
      <c r="L82" s="389" t="s">
        <v>767</v>
      </c>
      <c r="M82" s="423" t="s">
        <v>799</v>
      </c>
      <c r="N82" s="615" t="s">
        <v>853</v>
      </c>
      <c r="O82" s="616"/>
    </row>
    <row r="83" spans="3:16" ht="15" thickBot="1" x14ac:dyDescent="0.4">
      <c r="C83" s="636"/>
      <c r="D83" s="642"/>
      <c r="E83" s="652"/>
      <c r="F83" s="640"/>
      <c r="G83" s="679"/>
      <c r="H83" s="247" t="s">
        <v>730</v>
      </c>
      <c r="I83" s="348"/>
      <c r="J83" s="387">
        <v>0</v>
      </c>
      <c r="K83" s="127"/>
      <c r="L83" s="390" t="s">
        <v>768</v>
      </c>
      <c r="M83" s="413"/>
      <c r="N83" s="617"/>
      <c r="O83" s="618"/>
      <c r="P83"/>
    </row>
    <row r="84" spans="3:16" ht="14.5" customHeight="1" x14ac:dyDescent="0.35">
      <c r="C84" s="636"/>
      <c r="D84" s="643" t="s">
        <v>477</v>
      </c>
      <c r="E84" s="650" t="s">
        <v>201</v>
      </c>
      <c r="F84" s="342" t="s">
        <v>479</v>
      </c>
      <c r="G84" s="352" t="b">
        <v>1</v>
      </c>
      <c r="H84" s="342" t="s">
        <v>481</v>
      </c>
      <c r="I84" s="343" t="b">
        <v>1</v>
      </c>
      <c r="J84" s="391">
        <f>((14162160*0.4)/15)</f>
        <v>377657.59999999998</v>
      </c>
      <c r="K84" s="126" t="s">
        <v>812</v>
      </c>
      <c r="L84" s="400" t="s">
        <v>740</v>
      </c>
      <c r="M84" s="415" t="s">
        <v>806</v>
      </c>
      <c r="N84" s="590" t="s">
        <v>856</v>
      </c>
      <c r="O84" s="591"/>
    </row>
    <row r="85" spans="3:16" ht="29" x14ac:dyDescent="0.35">
      <c r="C85" s="636"/>
      <c r="D85" s="644"/>
      <c r="E85" s="651"/>
      <c r="F85" s="289" t="s">
        <v>482</v>
      </c>
      <c r="G85" s="353" t="b">
        <v>1</v>
      </c>
      <c r="H85" s="289" t="s">
        <v>472</v>
      </c>
      <c r="I85" s="345"/>
      <c r="J85" s="386">
        <v>0</v>
      </c>
      <c r="K85" s="245"/>
      <c r="L85" s="389" t="s">
        <v>766</v>
      </c>
      <c r="M85" s="423"/>
      <c r="N85" s="571"/>
      <c r="O85" s="572"/>
      <c r="P85"/>
    </row>
    <row r="86" spans="3:16" x14ac:dyDescent="0.35">
      <c r="C86" s="636"/>
      <c r="D86" s="644"/>
      <c r="E86" s="651"/>
      <c r="F86" s="289" t="s">
        <v>483</v>
      </c>
      <c r="G86" s="353"/>
      <c r="H86" s="289" t="s">
        <v>468</v>
      </c>
      <c r="I86" s="345"/>
      <c r="J86" s="386">
        <v>0</v>
      </c>
      <c r="K86" s="245"/>
      <c r="L86" s="389" t="s">
        <v>740</v>
      </c>
      <c r="M86" s="423"/>
      <c r="N86" s="573"/>
      <c r="O86" s="574"/>
    </row>
    <row r="87" spans="3:16" ht="29" x14ac:dyDescent="0.35">
      <c r="C87" s="636"/>
      <c r="D87" s="644"/>
      <c r="E87" s="651"/>
      <c r="F87" s="289" t="s">
        <v>484</v>
      </c>
      <c r="G87" s="353" t="b">
        <v>1</v>
      </c>
      <c r="H87" s="289" t="s">
        <v>729</v>
      </c>
      <c r="I87" s="345"/>
      <c r="J87" s="386">
        <v>0</v>
      </c>
      <c r="K87" s="245"/>
      <c r="L87" s="389" t="s">
        <v>765</v>
      </c>
      <c r="M87" s="423"/>
      <c r="N87" s="607"/>
      <c r="O87" s="608"/>
    </row>
    <row r="88" spans="3:16" ht="29" x14ac:dyDescent="0.35">
      <c r="C88" s="636"/>
      <c r="D88" s="644"/>
      <c r="E88" s="651"/>
      <c r="F88" s="289" t="s">
        <v>486</v>
      </c>
      <c r="G88" s="353" t="b">
        <v>1</v>
      </c>
      <c r="H88" s="289" t="s">
        <v>727</v>
      </c>
      <c r="I88" s="345" t="b">
        <v>1</v>
      </c>
      <c r="J88" s="386">
        <f>20000*0.25</f>
        <v>5000</v>
      </c>
      <c r="K88" s="245" t="s">
        <v>822</v>
      </c>
      <c r="L88" s="389" t="s">
        <v>740</v>
      </c>
      <c r="M88" s="423" t="s">
        <v>799</v>
      </c>
      <c r="N88" s="619" t="s">
        <v>852</v>
      </c>
      <c r="O88" s="620"/>
    </row>
    <row r="89" spans="3:16" x14ac:dyDescent="0.35">
      <c r="C89" s="636"/>
      <c r="D89" s="644"/>
      <c r="E89" s="651"/>
      <c r="F89" s="289" t="s">
        <v>487</v>
      </c>
      <c r="G89" s="353"/>
      <c r="H89" s="289" t="s">
        <v>466</v>
      </c>
      <c r="I89" s="345"/>
      <c r="J89" s="386">
        <v>0</v>
      </c>
      <c r="K89" s="245"/>
      <c r="L89" s="389" t="s">
        <v>740</v>
      </c>
      <c r="M89" s="423"/>
      <c r="N89" s="607"/>
      <c r="O89" s="608"/>
    </row>
    <row r="90" spans="3:16" ht="29" x14ac:dyDescent="0.35">
      <c r="C90" s="636"/>
      <c r="D90" s="644"/>
      <c r="E90" s="651"/>
      <c r="F90" s="289" t="s">
        <v>488</v>
      </c>
      <c r="G90" s="353"/>
      <c r="H90" s="289" t="s">
        <v>728</v>
      </c>
      <c r="I90" s="345"/>
      <c r="J90" s="386">
        <v>0</v>
      </c>
      <c r="K90" s="245"/>
      <c r="L90" s="389" t="s">
        <v>740</v>
      </c>
      <c r="M90" s="423"/>
      <c r="N90" s="607"/>
      <c r="O90" s="608"/>
    </row>
    <row r="91" spans="3:16" x14ac:dyDescent="0.35">
      <c r="C91" s="636"/>
      <c r="D91" s="644"/>
      <c r="E91" s="651"/>
      <c r="F91" s="289" t="s">
        <v>489</v>
      </c>
      <c r="G91" s="353" t="b">
        <v>1</v>
      </c>
      <c r="H91" s="289" t="s">
        <v>685</v>
      </c>
      <c r="I91" s="345"/>
      <c r="J91" s="386">
        <v>0</v>
      </c>
      <c r="K91" s="245"/>
      <c r="L91" s="389" t="s">
        <v>740</v>
      </c>
      <c r="M91" s="423"/>
      <c r="N91" s="607"/>
      <c r="O91" s="608"/>
    </row>
    <row r="92" spans="3:16" ht="14.5" customHeight="1" x14ac:dyDescent="0.35">
      <c r="C92" s="636"/>
      <c r="D92" s="644"/>
      <c r="E92" s="651"/>
      <c r="F92" s="289" t="s">
        <v>490</v>
      </c>
      <c r="G92" s="353" t="b">
        <v>1</v>
      </c>
      <c r="H92" s="639" t="s">
        <v>725</v>
      </c>
      <c r="I92" s="664" t="b">
        <v>1</v>
      </c>
      <c r="J92" s="693">
        <v>0</v>
      </c>
      <c r="K92" s="697"/>
      <c r="L92" s="691" t="s">
        <v>767</v>
      </c>
      <c r="M92" s="695" t="s">
        <v>799</v>
      </c>
      <c r="N92" s="615" t="s">
        <v>853</v>
      </c>
      <c r="O92" s="616"/>
    </row>
    <row r="93" spans="3:16" ht="15" thickBot="1" x14ac:dyDescent="0.4">
      <c r="C93" s="636"/>
      <c r="D93" s="645"/>
      <c r="E93" s="652"/>
      <c r="F93" s="247" t="s">
        <v>475</v>
      </c>
      <c r="G93" s="354"/>
      <c r="H93" s="640"/>
      <c r="I93" s="663"/>
      <c r="J93" s="694"/>
      <c r="K93" s="581"/>
      <c r="L93" s="692"/>
      <c r="M93" s="696"/>
      <c r="N93" s="617"/>
      <c r="O93" s="618"/>
    </row>
    <row r="94" spans="3:16" x14ac:dyDescent="0.35">
      <c r="C94" s="636"/>
      <c r="D94" s="641" t="s">
        <v>491</v>
      </c>
      <c r="E94" s="650" t="s">
        <v>202</v>
      </c>
      <c r="F94" s="340" t="s">
        <v>493</v>
      </c>
      <c r="G94" s="355"/>
      <c r="H94" s="342" t="s">
        <v>727</v>
      </c>
      <c r="I94" s="343"/>
      <c r="J94" s="385">
        <v>0</v>
      </c>
      <c r="K94" s="126"/>
      <c r="L94" s="388" t="s">
        <v>740</v>
      </c>
      <c r="M94" s="415"/>
      <c r="N94" s="556"/>
      <c r="O94" s="557"/>
    </row>
    <row r="95" spans="3:16" ht="29" x14ac:dyDescent="0.35">
      <c r="C95" s="636"/>
      <c r="D95" s="642"/>
      <c r="E95" s="651"/>
      <c r="F95" s="336" t="s">
        <v>496</v>
      </c>
      <c r="G95" s="346"/>
      <c r="H95" s="289" t="s">
        <v>729</v>
      </c>
      <c r="I95" s="345"/>
      <c r="J95" s="386">
        <v>0</v>
      </c>
      <c r="K95" s="245"/>
      <c r="L95" s="389" t="s">
        <v>765</v>
      </c>
      <c r="M95" s="423"/>
      <c r="N95" s="607"/>
      <c r="O95" s="608"/>
    </row>
    <row r="96" spans="3:16" x14ac:dyDescent="0.35">
      <c r="C96" s="636"/>
      <c r="D96" s="642"/>
      <c r="E96" s="651"/>
      <c r="F96" s="336" t="s">
        <v>498</v>
      </c>
      <c r="G96" s="346"/>
      <c r="H96" s="289" t="s">
        <v>468</v>
      </c>
      <c r="I96" s="345"/>
      <c r="J96" s="386">
        <v>0</v>
      </c>
      <c r="K96" s="245"/>
      <c r="L96" s="389" t="s">
        <v>740</v>
      </c>
      <c r="M96" s="423"/>
      <c r="N96" s="607"/>
      <c r="O96" s="608"/>
    </row>
    <row r="97" spans="3:16" ht="15" thickBot="1" x14ac:dyDescent="0.4">
      <c r="C97" s="636"/>
      <c r="D97" s="646"/>
      <c r="E97" s="652"/>
      <c r="F97" s="337" t="s">
        <v>475</v>
      </c>
      <c r="G97" s="356"/>
      <c r="H97" s="247" t="s">
        <v>726</v>
      </c>
      <c r="I97" s="348"/>
      <c r="J97" s="387">
        <v>0</v>
      </c>
      <c r="K97" s="127"/>
      <c r="L97" s="390" t="s">
        <v>766</v>
      </c>
      <c r="M97" s="413"/>
      <c r="N97" s="558"/>
      <c r="O97" s="559"/>
    </row>
    <row r="98" spans="3:16" ht="14.5" customHeight="1" x14ac:dyDescent="0.35">
      <c r="C98" s="636"/>
      <c r="D98" s="641" t="s">
        <v>499</v>
      </c>
      <c r="E98" s="647" t="s">
        <v>201</v>
      </c>
      <c r="F98" s="670" t="s">
        <v>501</v>
      </c>
      <c r="G98" s="680" t="b">
        <v>1</v>
      </c>
      <c r="H98" s="342" t="s">
        <v>734</v>
      </c>
      <c r="I98" s="343" t="b">
        <v>1</v>
      </c>
      <c r="J98" s="392">
        <v>1000</v>
      </c>
      <c r="K98" s="126" t="s">
        <v>822</v>
      </c>
      <c r="L98" s="388" t="s">
        <v>769</v>
      </c>
      <c r="M98" s="414" t="s">
        <v>799</v>
      </c>
      <c r="N98" s="592" t="s">
        <v>831</v>
      </c>
      <c r="O98" s="593"/>
    </row>
    <row r="99" spans="3:16" x14ac:dyDescent="0.35">
      <c r="C99" s="636"/>
      <c r="D99" s="642"/>
      <c r="E99" s="648"/>
      <c r="F99" s="674"/>
      <c r="G99" s="681"/>
      <c r="H99" s="289" t="s">
        <v>735</v>
      </c>
      <c r="I99" s="345"/>
      <c r="J99" s="386">
        <v>0</v>
      </c>
      <c r="K99" s="245"/>
      <c r="L99" s="389" t="s">
        <v>740</v>
      </c>
      <c r="M99" s="412"/>
      <c r="N99" s="594"/>
      <c r="O99" s="595"/>
    </row>
    <row r="100" spans="3:16" ht="15" thickBot="1" x14ac:dyDescent="0.4">
      <c r="C100" s="636"/>
      <c r="D100" s="646"/>
      <c r="E100" s="649"/>
      <c r="F100" s="671"/>
      <c r="G100" s="682"/>
      <c r="H100" s="247" t="s">
        <v>736</v>
      </c>
      <c r="I100" s="348"/>
      <c r="J100" s="387">
        <v>0</v>
      </c>
      <c r="K100" s="127"/>
      <c r="L100" s="390" t="s">
        <v>740</v>
      </c>
      <c r="M100" s="413"/>
      <c r="N100" s="596"/>
      <c r="O100" s="597"/>
      <c r="P100"/>
    </row>
    <row r="101" spans="3:16" ht="44" thickBot="1" x14ac:dyDescent="0.4">
      <c r="C101" s="636"/>
      <c r="D101" s="362" t="s">
        <v>503</v>
      </c>
      <c r="E101" s="339" t="s">
        <v>202</v>
      </c>
      <c r="F101" s="357" t="s">
        <v>505</v>
      </c>
      <c r="G101" s="358"/>
      <c r="H101" s="283" t="s">
        <v>727</v>
      </c>
      <c r="I101" s="359"/>
      <c r="J101" s="393">
        <v>0</v>
      </c>
      <c r="K101" s="269"/>
      <c r="L101" s="401" t="s">
        <v>740</v>
      </c>
      <c r="M101" s="425"/>
      <c r="N101" s="613"/>
      <c r="O101" s="614"/>
    </row>
    <row r="102" spans="3:16" ht="34" thickBot="1" x14ac:dyDescent="0.4">
      <c r="C102" s="636"/>
      <c r="D102" s="363" t="s">
        <v>508</v>
      </c>
      <c r="E102" s="339" t="s">
        <v>202</v>
      </c>
      <c r="F102" s="357" t="s">
        <v>510</v>
      </c>
      <c r="G102" s="360"/>
      <c r="H102" s="112" t="s">
        <v>733</v>
      </c>
      <c r="I102" s="361"/>
      <c r="J102" s="394">
        <v>0</v>
      </c>
      <c r="K102" s="269"/>
      <c r="L102" s="404" t="s">
        <v>770</v>
      </c>
      <c r="M102" s="426"/>
      <c r="N102" s="613"/>
      <c r="O102" s="614"/>
    </row>
    <row r="103" spans="3:16" x14ac:dyDescent="0.35">
      <c r="C103" s="636"/>
      <c r="D103" s="641" t="s">
        <v>513</v>
      </c>
      <c r="E103" s="650" t="s">
        <v>202</v>
      </c>
      <c r="F103" s="340" t="s">
        <v>732</v>
      </c>
      <c r="G103" s="355"/>
      <c r="H103" s="342" t="s">
        <v>727</v>
      </c>
      <c r="I103" s="343"/>
      <c r="J103" s="385">
        <v>0</v>
      </c>
      <c r="K103" s="126"/>
      <c r="L103" s="388" t="s">
        <v>740</v>
      </c>
      <c r="M103" s="415"/>
      <c r="N103" s="556"/>
      <c r="O103" s="557"/>
    </row>
    <row r="104" spans="3:16" x14ac:dyDescent="0.35">
      <c r="C104" s="636"/>
      <c r="D104" s="642"/>
      <c r="E104" s="651"/>
      <c r="F104" s="336" t="s">
        <v>789</v>
      </c>
      <c r="G104" s="346"/>
      <c r="H104" s="289" t="s">
        <v>468</v>
      </c>
      <c r="I104" s="345"/>
      <c r="J104" s="386">
        <v>0</v>
      </c>
      <c r="K104" s="245"/>
      <c r="L104" s="389" t="s">
        <v>740</v>
      </c>
      <c r="M104" s="423"/>
      <c r="N104" s="607"/>
      <c r="O104" s="608"/>
    </row>
    <row r="105" spans="3:16" ht="15" thickBot="1" x14ac:dyDescent="0.4">
      <c r="C105" s="636"/>
      <c r="D105" s="646"/>
      <c r="E105" s="652"/>
      <c r="F105" s="337" t="s">
        <v>731</v>
      </c>
      <c r="G105" s="356"/>
      <c r="H105" s="247" t="s">
        <v>726</v>
      </c>
      <c r="I105" s="348"/>
      <c r="J105" s="387">
        <v>0</v>
      </c>
      <c r="K105" s="127"/>
      <c r="L105" s="390" t="s">
        <v>766</v>
      </c>
      <c r="M105" s="413"/>
      <c r="N105" s="558"/>
      <c r="O105" s="559"/>
    </row>
    <row r="106" spans="3:16" x14ac:dyDescent="0.35">
      <c r="C106" s="636"/>
      <c r="D106" s="642" t="s">
        <v>517</v>
      </c>
      <c r="E106" s="650" t="s">
        <v>202</v>
      </c>
      <c r="F106" s="670" t="s">
        <v>519</v>
      </c>
      <c r="G106" s="680"/>
      <c r="H106" s="342" t="s">
        <v>727</v>
      </c>
      <c r="I106" s="343"/>
      <c r="J106" s="385">
        <v>0</v>
      </c>
      <c r="K106" s="126"/>
      <c r="L106" s="388" t="s">
        <v>740</v>
      </c>
      <c r="M106" s="415"/>
      <c r="N106" s="556"/>
      <c r="O106" s="557"/>
    </row>
    <row r="107" spans="3:16" x14ac:dyDescent="0.35">
      <c r="C107" s="636"/>
      <c r="D107" s="642"/>
      <c r="E107" s="651"/>
      <c r="F107" s="674"/>
      <c r="G107" s="681"/>
      <c r="H107" s="289" t="s">
        <v>468</v>
      </c>
      <c r="I107" s="345"/>
      <c r="J107" s="386">
        <v>0</v>
      </c>
      <c r="K107" s="245"/>
      <c r="L107" s="389" t="s">
        <v>740</v>
      </c>
      <c r="M107" s="423"/>
      <c r="N107" s="607"/>
      <c r="O107" s="608"/>
    </row>
    <row r="108" spans="3:16" ht="15" thickBot="1" x14ac:dyDescent="0.4">
      <c r="C108" s="637"/>
      <c r="D108" s="646"/>
      <c r="E108" s="652"/>
      <c r="F108" s="337" t="s">
        <v>475</v>
      </c>
      <c r="G108" s="356"/>
      <c r="H108" s="247" t="s">
        <v>726</v>
      </c>
      <c r="I108" s="348" t="b">
        <v>0</v>
      </c>
      <c r="J108" s="387">
        <v>0</v>
      </c>
      <c r="K108" s="127"/>
      <c r="L108" s="390" t="s">
        <v>766</v>
      </c>
      <c r="M108" s="413"/>
      <c r="N108" s="558"/>
      <c r="O108" s="559"/>
    </row>
    <row r="109" spans="3:16" ht="29" x14ac:dyDescent="0.35">
      <c r="C109" s="665" t="s">
        <v>628</v>
      </c>
      <c r="D109" s="635" t="s">
        <v>522</v>
      </c>
      <c r="E109" s="650" t="s">
        <v>202</v>
      </c>
      <c r="F109" s="638" t="s">
        <v>525</v>
      </c>
      <c r="G109" s="662"/>
      <c r="H109" s="342" t="s">
        <v>791</v>
      </c>
      <c r="I109" s="343"/>
      <c r="J109" s="385">
        <v>0</v>
      </c>
      <c r="K109" s="126"/>
      <c r="L109" s="400" t="s">
        <v>740</v>
      </c>
      <c r="M109" s="415"/>
      <c r="N109" s="556"/>
      <c r="O109" s="557"/>
    </row>
    <row r="110" spans="3:16" x14ac:dyDescent="0.35">
      <c r="C110" s="666"/>
      <c r="D110" s="636"/>
      <c r="E110" s="651"/>
      <c r="F110" s="639"/>
      <c r="G110" s="664"/>
      <c r="H110" s="289" t="s">
        <v>685</v>
      </c>
      <c r="I110" s="345"/>
      <c r="J110" s="386">
        <v>0</v>
      </c>
      <c r="K110" s="245"/>
      <c r="L110" s="389" t="s">
        <v>740</v>
      </c>
      <c r="M110" s="423"/>
      <c r="N110" s="607"/>
      <c r="O110" s="608"/>
    </row>
    <row r="111" spans="3:16" ht="29.5" thickBot="1" x14ac:dyDescent="0.4">
      <c r="C111" s="667"/>
      <c r="D111" s="637"/>
      <c r="E111" s="652"/>
      <c r="F111" s="640"/>
      <c r="G111" s="663"/>
      <c r="H111" s="247" t="s">
        <v>673</v>
      </c>
      <c r="I111" s="348"/>
      <c r="J111" s="387">
        <v>0</v>
      </c>
      <c r="K111" s="127"/>
      <c r="L111" s="399" t="s">
        <v>761</v>
      </c>
      <c r="M111" s="413"/>
      <c r="N111" s="558"/>
      <c r="O111" s="559"/>
    </row>
    <row r="112" spans="3:16" ht="44" thickBot="1" x14ac:dyDescent="0.4">
      <c r="C112" s="665" t="s">
        <v>629</v>
      </c>
      <c r="D112" s="338" t="s">
        <v>528</v>
      </c>
      <c r="E112" s="339" t="s">
        <v>202</v>
      </c>
      <c r="F112" s="112" t="s">
        <v>686</v>
      </c>
      <c r="G112" s="361" t="b">
        <v>0</v>
      </c>
      <c r="H112" s="112" t="s">
        <v>689</v>
      </c>
      <c r="I112" s="361"/>
      <c r="J112" s="394">
        <v>0</v>
      </c>
      <c r="K112" s="269"/>
      <c r="L112" s="405" t="s">
        <v>771</v>
      </c>
      <c r="M112" s="426"/>
      <c r="N112" s="613"/>
      <c r="O112" s="614"/>
    </row>
    <row r="113" spans="3:16" ht="14.5" customHeight="1" x14ac:dyDescent="0.35">
      <c r="C113" s="666"/>
      <c r="D113" s="665" t="s">
        <v>534</v>
      </c>
      <c r="E113" s="650" t="s">
        <v>201</v>
      </c>
      <c r="F113" s="638" t="s">
        <v>687</v>
      </c>
      <c r="G113" s="662"/>
      <c r="H113" s="342" t="s">
        <v>693</v>
      </c>
      <c r="I113" s="343" t="b">
        <v>0</v>
      </c>
      <c r="J113" s="385">
        <v>0</v>
      </c>
      <c r="K113" s="126"/>
      <c r="L113" s="388" t="s">
        <v>772</v>
      </c>
      <c r="M113" s="415"/>
      <c r="N113" s="590" t="s">
        <v>854</v>
      </c>
      <c r="O113" s="591"/>
    </row>
    <row r="114" spans="3:16" ht="14.5" customHeight="1" x14ac:dyDescent="0.35">
      <c r="C114" s="666"/>
      <c r="D114" s="666"/>
      <c r="E114" s="651"/>
      <c r="F114" s="639"/>
      <c r="G114" s="664"/>
      <c r="H114" s="289" t="s">
        <v>688</v>
      </c>
      <c r="I114" s="345" t="b">
        <v>1</v>
      </c>
      <c r="J114" s="386">
        <f>110*50*36.92</f>
        <v>203060</v>
      </c>
      <c r="K114" s="245" t="s">
        <v>812</v>
      </c>
      <c r="L114" s="406" t="s">
        <v>767</v>
      </c>
      <c r="M114" s="695" t="s">
        <v>799</v>
      </c>
      <c r="N114" s="571"/>
      <c r="O114" s="572"/>
    </row>
    <row r="115" spans="3:16" ht="29" customHeight="1" x14ac:dyDescent="0.35">
      <c r="C115" s="666"/>
      <c r="D115" s="666"/>
      <c r="E115" s="651"/>
      <c r="F115" s="639"/>
      <c r="G115" s="664"/>
      <c r="H115" s="289" t="s">
        <v>690</v>
      </c>
      <c r="I115" s="345" t="b">
        <v>1</v>
      </c>
      <c r="J115" s="386">
        <v>0</v>
      </c>
      <c r="K115" s="245"/>
      <c r="L115" s="406" t="s">
        <v>773</v>
      </c>
      <c r="M115" s="656"/>
      <c r="N115" s="573"/>
      <c r="O115" s="574"/>
    </row>
    <row r="116" spans="3:16" ht="14.5" customHeight="1" x14ac:dyDescent="0.35">
      <c r="C116" s="666"/>
      <c r="D116" s="666"/>
      <c r="E116" s="651"/>
      <c r="F116" s="577" t="s">
        <v>539</v>
      </c>
      <c r="G116" s="664" t="b">
        <v>1</v>
      </c>
      <c r="H116" s="289" t="s">
        <v>691</v>
      </c>
      <c r="I116" s="345" t="b">
        <v>0</v>
      </c>
      <c r="J116" s="386">
        <v>0</v>
      </c>
      <c r="K116" s="245"/>
      <c r="L116" s="389" t="s">
        <v>739</v>
      </c>
      <c r="M116" s="602" t="s">
        <v>799</v>
      </c>
      <c r="N116" s="598" t="s">
        <v>855</v>
      </c>
      <c r="O116" s="599"/>
    </row>
    <row r="117" spans="3:16" ht="15" customHeight="1" x14ac:dyDescent="0.35">
      <c r="C117" s="666"/>
      <c r="D117" s="666"/>
      <c r="E117" s="651"/>
      <c r="F117" s="657"/>
      <c r="G117" s="678"/>
      <c r="H117" s="214" t="s">
        <v>591</v>
      </c>
      <c r="I117" s="372" t="b">
        <v>1</v>
      </c>
      <c r="J117" s="386">
        <f>36000*0.25</f>
        <v>9000</v>
      </c>
      <c r="K117" s="245" t="s">
        <v>812</v>
      </c>
      <c r="L117" s="407" t="s">
        <v>738</v>
      </c>
      <c r="M117" s="561"/>
      <c r="N117" s="600"/>
      <c r="O117" s="601"/>
      <c r="P117"/>
    </row>
    <row r="118" spans="3:16" ht="15" customHeight="1" thickBot="1" x14ac:dyDescent="0.4">
      <c r="C118" s="666"/>
      <c r="D118" s="666"/>
      <c r="E118" s="652"/>
      <c r="F118" s="247" t="s">
        <v>800</v>
      </c>
      <c r="G118" s="371" t="b">
        <v>1</v>
      </c>
      <c r="H118" s="247" t="s">
        <v>801</v>
      </c>
      <c r="I118" s="348" t="b">
        <v>1</v>
      </c>
      <c r="J118" s="395">
        <v>8500</v>
      </c>
      <c r="K118" s="127" t="s">
        <v>822</v>
      </c>
      <c r="L118" s="390" t="s">
        <v>807</v>
      </c>
      <c r="M118" s="562"/>
      <c r="N118" s="558" t="s">
        <v>832</v>
      </c>
      <c r="O118" s="559"/>
    </row>
    <row r="119" spans="3:16" x14ac:dyDescent="0.35">
      <c r="C119" s="666"/>
      <c r="D119" s="665" t="s">
        <v>543</v>
      </c>
      <c r="E119" s="650" t="s">
        <v>202</v>
      </c>
      <c r="F119" s="638" t="s">
        <v>698</v>
      </c>
      <c r="G119" s="662"/>
      <c r="H119" s="342" t="s">
        <v>694</v>
      </c>
      <c r="I119" s="343" t="b">
        <v>0</v>
      </c>
      <c r="J119" s="385">
        <v>0</v>
      </c>
      <c r="K119" s="126"/>
      <c r="L119" s="388" t="s">
        <v>776</v>
      </c>
      <c r="M119" s="415"/>
      <c r="N119" s="556"/>
      <c r="O119" s="557"/>
    </row>
    <row r="120" spans="3:16" x14ac:dyDescent="0.35">
      <c r="C120" s="666"/>
      <c r="D120" s="666"/>
      <c r="E120" s="651"/>
      <c r="F120" s="639"/>
      <c r="G120" s="664"/>
      <c r="H120" s="289" t="s">
        <v>696</v>
      </c>
      <c r="I120" s="345" t="b">
        <v>0</v>
      </c>
      <c r="J120" s="386">
        <v>0</v>
      </c>
      <c r="K120" s="245"/>
      <c r="L120" s="398" t="s">
        <v>750</v>
      </c>
      <c r="M120" s="423"/>
      <c r="N120" s="607"/>
      <c r="O120" s="608"/>
    </row>
    <row r="121" spans="3:16" x14ac:dyDescent="0.35">
      <c r="C121" s="666"/>
      <c r="D121" s="666"/>
      <c r="E121" s="651"/>
      <c r="F121" s="639"/>
      <c r="G121" s="664"/>
      <c r="H121" s="289" t="s">
        <v>695</v>
      </c>
      <c r="I121" s="345"/>
      <c r="J121" s="386">
        <v>0</v>
      </c>
      <c r="K121" s="245"/>
      <c r="L121" s="389" t="s">
        <v>775</v>
      </c>
      <c r="M121" s="423"/>
      <c r="N121" s="607"/>
      <c r="O121" s="608"/>
    </row>
    <row r="122" spans="3:16" ht="15" thickBot="1" x14ac:dyDescent="0.4">
      <c r="C122" s="666"/>
      <c r="D122" s="667"/>
      <c r="E122" s="652"/>
      <c r="F122" s="640"/>
      <c r="G122" s="663"/>
      <c r="H122" s="247" t="s">
        <v>697</v>
      </c>
      <c r="I122" s="348"/>
      <c r="J122" s="387">
        <v>0</v>
      </c>
      <c r="K122" s="127"/>
      <c r="L122" s="390" t="s">
        <v>774</v>
      </c>
      <c r="M122" s="413"/>
      <c r="N122" s="558"/>
      <c r="O122" s="559"/>
    </row>
    <row r="123" spans="3:16" ht="14.5" customHeight="1" x14ac:dyDescent="0.35">
      <c r="C123" s="665" t="s">
        <v>630</v>
      </c>
      <c r="D123" s="641" t="s">
        <v>549</v>
      </c>
      <c r="E123" s="647" t="s">
        <v>201</v>
      </c>
      <c r="F123" s="638" t="s">
        <v>675</v>
      </c>
      <c r="G123" s="662" t="b">
        <v>1</v>
      </c>
      <c r="H123" s="342" t="s">
        <v>675</v>
      </c>
      <c r="I123" s="343" t="b">
        <v>1</v>
      </c>
      <c r="J123" s="385">
        <v>0</v>
      </c>
      <c r="K123" s="126"/>
      <c r="L123" s="388" t="s">
        <v>765</v>
      </c>
      <c r="M123" s="560" t="s">
        <v>805</v>
      </c>
      <c r="N123" s="563" t="s">
        <v>833</v>
      </c>
      <c r="O123" s="564"/>
    </row>
    <row r="124" spans="3:16" x14ac:dyDescent="0.35">
      <c r="C124" s="666"/>
      <c r="D124" s="642"/>
      <c r="E124" s="648"/>
      <c r="F124" s="639"/>
      <c r="G124" s="664"/>
      <c r="H124" s="289" t="s">
        <v>677</v>
      </c>
      <c r="I124" s="345" t="b">
        <v>1</v>
      </c>
      <c r="J124" s="386">
        <v>0</v>
      </c>
      <c r="K124" s="245"/>
      <c r="L124" s="389" t="s">
        <v>740</v>
      </c>
      <c r="M124" s="561"/>
      <c r="N124" s="565"/>
      <c r="O124" s="566"/>
    </row>
    <row r="125" spans="3:16" ht="29.5" thickBot="1" x14ac:dyDescent="0.4">
      <c r="C125" s="666"/>
      <c r="D125" s="642"/>
      <c r="E125" s="649"/>
      <c r="F125" s="247" t="s">
        <v>676</v>
      </c>
      <c r="G125" s="348" t="b">
        <v>1</v>
      </c>
      <c r="H125" s="247" t="s">
        <v>678</v>
      </c>
      <c r="I125" s="348" t="b">
        <v>1</v>
      </c>
      <c r="J125" s="395">
        <v>0</v>
      </c>
      <c r="K125" s="245"/>
      <c r="L125" s="407" t="s">
        <v>740</v>
      </c>
      <c r="M125" s="562"/>
      <c r="N125" s="567"/>
      <c r="O125" s="568"/>
    </row>
    <row r="126" spans="3:16" x14ac:dyDescent="0.35">
      <c r="C126" s="666"/>
      <c r="D126" s="668" t="s">
        <v>554</v>
      </c>
      <c r="E126" s="650" t="s">
        <v>202</v>
      </c>
      <c r="F126" s="670" t="s">
        <v>679</v>
      </c>
      <c r="G126" s="662" t="b">
        <v>0</v>
      </c>
      <c r="H126" s="342" t="s">
        <v>677</v>
      </c>
      <c r="I126" s="343" t="b">
        <v>0</v>
      </c>
      <c r="J126" s="385">
        <v>0</v>
      </c>
      <c r="K126" s="245"/>
      <c r="L126" s="388" t="s">
        <v>740</v>
      </c>
      <c r="M126" s="415"/>
      <c r="N126" s="556"/>
      <c r="O126" s="557"/>
    </row>
    <row r="127" spans="3:16" ht="15" thickBot="1" x14ac:dyDescent="0.4">
      <c r="C127" s="666"/>
      <c r="D127" s="669"/>
      <c r="E127" s="652"/>
      <c r="F127" s="671"/>
      <c r="G127" s="663"/>
      <c r="H127" s="247" t="s">
        <v>678</v>
      </c>
      <c r="I127" s="348" t="b">
        <v>0</v>
      </c>
      <c r="J127" s="387">
        <v>0</v>
      </c>
      <c r="K127" s="127"/>
      <c r="L127" s="390" t="s">
        <v>740</v>
      </c>
      <c r="M127" s="413"/>
      <c r="N127" s="558"/>
      <c r="O127" s="559"/>
    </row>
    <row r="128" spans="3:16" ht="29" x14ac:dyDescent="0.35">
      <c r="C128" s="666"/>
      <c r="D128" s="641" t="s">
        <v>559</v>
      </c>
      <c r="E128" s="650" t="s">
        <v>202</v>
      </c>
      <c r="F128" s="638" t="s">
        <v>561</v>
      </c>
      <c r="G128" s="662" t="b">
        <v>0</v>
      </c>
      <c r="H128" s="342" t="s">
        <v>673</v>
      </c>
      <c r="I128" s="343" t="b">
        <v>0</v>
      </c>
      <c r="J128" s="396">
        <v>0</v>
      </c>
      <c r="K128" s="126"/>
      <c r="L128" s="408" t="s">
        <v>761</v>
      </c>
      <c r="M128" s="427"/>
      <c r="N128" s="556"/>
      <c r="O128" s="557"/>
    </row>
    <row r="129" spans="3:15" x14ac:dyDescent="0.35">
      <c r="C129" s="666"/>
      <c r="D129" s="642"/>
      <c r="E129" s="651"/>
      <c r="F129" s="639"/>
      <c r="G129" s="664"/>
      <c r="H129" s="289" t="s">
        <v>684</v>
      </c>
      <c r="I129" s="345"/>
      <c r="J129" s="386">
        <v>0</v>
      </c>
      <c r="K129" s="245"/>
      <c r="L129" s="389" t="s">
        <v>777</v>
      </c>
      <c r="M129" s="423"/>
      <c r="N129" s="607"/>
      <c r="O129" s="608"/>
    </row>
    <row r="130" spans="3:15" x14ac:dyDescent="0.35">
      <c r="C130" s="666"/>
      <c r="D130" s="642"/>
      <c r="E130" s="651"/>
      <c r="F130" s="639"/>
      <c r="G130" s="664"/>
      <c r="H130" s="289" t="s">
        <v>683</v>
      </c>
      <c r="I130" s="345"/>
      <c r="J130" s="386">
        <v>0</v>
      </c>
      <c r="K130" s="245"/>
      <c r="L130" s="389" t="s">
        <v>778</v>
      </c>
      <c r="M130" s="423"/>
      <c r="N130" s="607"/>
      <c r="O130" s="608"/>
    </row>
    <row r="131" spans="3:15" ht="15" thickBot="1" x14ac:dyDescent="0.4">
      <c r="C131" s="666"/>
      <c r="D131" s="646"/>
      <c r="E131" s="652"/>
      <c r="F131" s="640"/>
      <c r="G131" s="663"/>
      <c r="H131" s="247" t="s">
        <v>682</v>
      </c>
      <c r="I131" s="348"/>
      <c r="J131" s="387">
        <v>0</v>
      </c>
      <c r="K131" s="127"/>
      <c r="L131" s="390" t="s">
        <v>740</v>
      </c>
      <c r="M131" s="413"/>
      <c r="N131" s="558"/>
      <c r="O131" s="559"/>
    </row>
    <row r="132" spans="3:15" ht="29" x14ac:dyDescent="0.35">
      <c r="C132" s="666"/>
      <c r="D132" s="641" t="s">
        <v>564</v>
      </c>
      <c r="E132" s="650" t="s">
        <v>202</v>
      </c>
      <c r="F132" s="638" t="s">
        <v>680</v>
      </c>
      <c r="G132" s="662"/>
      <c r="H132" s="342" t="s">
        <v>673</v>
      </c>
      <c r="I132" s="343"/>
      <c r="J132" s="385">
        <v>0</v>
      </c>
      <c r="K132" s="126"/>
      <c r="L132" s="397" t="s">
        <v>761</v>
      </c>
      <c r="M132" s="415"/>
      <c r="N132" s="556"/>
      <c r="O132" s="557"/>
    </row>
    <row r="133" spans="3:15" x14ac:dyDescent="0.35">
      <c r="C133" s="666"/>
      <c r="D133" s="642"/>
      <c r="E133" s="651"/>
      <c r="F133" s="639"/>
      <c r="G133" s="664"/>
      <c r="H133" s="289" t="s">
        <v>664</v>
      </c>
      <c r="I133" s="345" t="b">
        <v>0</v>
      </c>
      <c r="J133" s="386">
        <v>0</v>
      </c>
      <c r="K133" s="245"/>
      <c r="L133" s="389" t="s">
        <v>740</v>
      </c>
      <c r="M133" s="423"/>
      <c r="N133" s="607"/>
      <c r="O133" s="608"/>
    </row>
    <row r="134" spans="3:15" ht="15" thickBot="1" x14ac:dyDescent="0.4">
      <c r="C134" s="667"/>
      <c r="D134" s="646"/>
      <c r="E134" s="652"/>
      <c r="F134" s="640"/>
      <c r="G134" s="663"/>
      <c r="H134" s="335" t="s">
        <v>681</v>
      </c>
      <c r="I134" s="348" t="b">
        <v>0</v>
      </c>
      <c r="J134" s="387">
        <v>0</v>
      </c>
      <c r="K134" s="127"/>
      <c r="L134" s="390" t="s">
        <v>768</v>
      </c>
      <c r="M134" s="413"/>
      <c r="N134" s="558"/>
      <c r="O134" s="559"/>
    </row>
    <row r="135" spans="3:15" x14ac:dyDescent="0.35">
      <c r="C135" s="666" t="s">
        <v>631</v>
      </c>
      <c r="D135" s="641" t="s">
        <v>569</v>
      </c>
      <c r="E135" s="650" t="s">
        <v>202</v>
      </c>
      <c r="F135" s="638" t="s">
        <v>674</v>
      </c>
      <c r="G135" s="662"/>
      <c r="H135" s="342" t="s">
        <v>669</v>
      </c>
      <c r="I135" s="343" t="b">
        <v>0</v>
      </c>
      <c r="J135" s="385">
        <v>0</v>
      </c>
      <c r="K135" s="126"/>
      <c r="L135" s="388" t="s">
        <v>784</v>
      </c>
      <c r="M135" s="415"/>
      <c r="N135" s="556"/>
      <c r="O135" s="557"/>
    </row>
    <row r="136" spans="3:15" ht="15" thickBot="1" x14ac:dyDescent="0.4">
      <c r="C136" s="666"/>
      <c r="D136" s="642"/>
      <c r="E136" s="652"/>
      <c r="F136" s="640"/>
      <c r="G136" s="663"/>
      <c r="H136" s="247" t="s">
        <v>670</v>
      </c>
      <c r="I136" s="348" t="b">
        <v>0</v>
      </c>
      <c r="J136" s="387">
        <v>0</v>
      </c>
      <c r="K136" s="127"/>
      <c r="L136" s="390" t="s">
        <v>768</v>
      </c>
      <c r="M136" s="413"/>
      <c r="N136" s="558"/>
      <c r="O136" s="559"/>
    </row>
    <row r="137" spans="3:15" ht="29" x14ac:dyDescent="0.35">
      <c r="C137" s="666"/>
      <c r="D137" s="643" t="s">
        <v>574</v>
      </c>
      <c r="E137" s="650" t="s">
        <v>202</v>
      </c>
      <c r="F137" s="342" t="s">
        <v>668</v>
      </c>
      <c r="G137" s="343"/>
      <c r="H137" s="342" t="s">
        <v>669</v>
      </c>
      <c r="I137" s="343"/>
      <c r="J137" s="385">
        <v>0</v>
      </c>
      <c r="K137" s="126"/>
      <c r="L137" s="388" t="s">
        <v>784</v>
      </c>
      <c r="M137" s="415"/>
      <c r="N137" s="556"/>
      <c r="O137" s="557"/>
    </row>
    <row r="138" spans="3:15" x14ac:dyDescent="0.35">
      <c r="C138" s="666"/>
      <c r="D138" s="644"/>
      <c r="E138" s="651"/>
      <c r="F138" s="289" t="s">
        <v>671</v>
      </c>
      <c r="G138" s="345"/>
      <c r="H138" s="334" t="s">
        <v>670</v>
      </c>
      <c r="I138" s="345"/>
      <c r="J138" s="386">
        <v>0</v>
      </c>
      <c r="K138" s="245"/>
      <c r="L138" s="389" t="s">
        <v>768</v>
      </c>
      <c r="M138" s="423"/>
      <c r="N138" s="607"/>
      <c r="O138" s="608"/>
    </row>
    <row r="139" spans="3:15" ht="44" thickBot="1" x14ac:dyDescent="0.4">
      <c r="C139" s="666"/>
      <c r="D139" s="645"/>
      <c r="E139" s="652"/>
      <c r="F139" s="247" t="s">
        <v>672</v>
      </c>
      <c r="G139" s="348"/>
      <c r="H139" s="247" t="s">
        <v>673</v>
      </c>
      <c r="I139" s="348"/>
      <c r="J139" s="387">
        <v>0</v>
      </c>
      <c r="K139" s="127"/>
      <c r="L139" s="399" t="s">
        <v>761</v>
      </c>
      <c r="M139" s="413"/>
      <c r="N139" s="558"/>
      <c r="O139" s="559"/>
    </row>
    <row r="140" spans="3:15" x14ac:dyDescent="0.35">
      <c r="C140" s="666"/>
      <c r="D140" s="636" t="s">
        <v>582</v>
      </c>
      <c r="E140" s="650" t="s">
        <v>202</v>
      </c>
      <c r="F140" s="670" t="s">
        <v>667</v>
      </c>
      <c r="G140" s="662"/>
      <c r="H140" s="342" t="s">
        <v>664</v>
      </c>
      <c r="I140" s="343"/>
      <c r="J140" s="385">
        <v>0</v>
      </c>
      <c r="K140" s="126"/>
      <c r="L140" s="388" t="s">
        <v>740</v>
      </c>
      <c r="M140" s="415"/>
      <c r="N140" s="556"/>
      <c r="O140" s="557"/>
    </row>
    <row r="141" spans="3:15" x14ac:dyDescent="0.35">
      <c r="C141" s="666"/>
      <c r="D141" s="636"/>
      <c r="E141" s="651"/>
      <c r="F141" s="674"/>
      <c r="G141" s="664"/>
      <c r="H141" s="289" t="s">
        <v>666</v>
      </c>
      <c r="I141" s="345"/>
      <c r="J141" s="386">
        <v>0</v>
      </c>
      <c r="K141" s="245"/>
      <c r="L141" s="389" t="s">
        <v>783</v>
      </c>
      <c r="M141" s="423"/>
      <c r="N141" s="607"/>
      <c r="O141" s="608"/>
    </row>
    <row r="142" spans="3:15" ht="29.5" thickBot="1" x14ac:dyDescent="0.4">
      <c r="C142" s="667"/>
      <c r="D142" s="637"/>
      <c r="E142" s="652"/>
      <c r="F142" s="675"/>
      <c r="G142" s="663"/>
      <c r="H142" s="247" t="s">
        <v>665</v>
      </c>
      <c r="I142" s="348"/>
      <c r="J142" s="387">
        <v>0</v>
      </c>
      <c r="K142" s="127"/>
      <c r="L142" s="390" t="s">
        <v>775</v>
      </c>
      <c r="M142" s="413"/>
      <c r="N142" s="558"/>
      <c r="O142" s="559"/>
    </row>
    <row r="143" spans="3:15" x14ac:dyDescent="0.35">
      <c r="C143" s="665" t="s">
        <v>632</v>
      </c>
      <c r="D143" s="641" t="s">
        <v>587</v>
      </c>
      <c r="E143" s="650" t="s">
        <v>201</v>
      </c>
      <c r="F143" s="638" t="s">
        <v>589</v>
      </c>
      <c r="G143" s="662" t="b">
        <v>1</v>
      </c>
      <c r="H143" s="342" t="s">
        <v>659</v>
      </c>
      <c r="I143" s="343" t="b">
        <v>1</v>
      </c>
      <c r="J143" s="386">
        <v>0</v>
      </c>
      <c r="K143" s="126"/>
      <c r="L143" s="409" t="s">
        <v>804</v>
      </c>
      <c r="M143" s="428"/>
      <c r="N143" s="609"/>
      <c r="O143" s="610"/>
    </row>
    <row r="144" spans="3:15" x14ac:dyDescent="0.35">
      <c r="C144" s="666"/>
      <c r="D144" s="642"/>
      <c r="E144" s="651"/>
      <c r="F144" s="639"/>
      <c r="G144" s="664"/>
      <c r="H144" s="289" t="s">
        <v>790</v>
      </c>
      <c r="I144" s="345" t="b">
        <v>1</v>
      </c>
      <c r="J144" s="386">
        <v>0</v>
      </c>
      <c r="K144" s="245"/>
      <c r="L144" s="389" t="s">
        <v>782</v>
      </c>
      <c r="M144" s="423"/>
      <c r="N144" s="611"/>
      <c r="O144" s="612"/>
    </row>
    <row r="145" spans="3:15" x14ac:dyDescent="0.35">
      <c r="C145" s="666"/>
      <c r="D145" s="642"/>
      <c r="E145" s="651"/>
      <c r="F145" s="639"/>
      <c r="G145" s="664"/>
      <c r="H145" s="289" t="s">
        <v>663</v>
      </c>
      <c r="I145" s="345"/>
      <c r="J145" s="386">
        <v>0</v>
      </c>
      <c r="K145" s="245"/>
      <c r="L145" s="389" t="s">
        <v>781</v>
      </c>
      <c r="M145" s="423"/>
      <c r="N145" s="607"/>
      <c r="O145" s="608"/>
    </row>
    <row r="146" spans="3:15" x14ac:dyDescent="0.35">
      <c r="C146" s="666"/>
      <c r="D146" s="642"/>
      <c r="E146" s="651"/>
      <c r="F146" s="639"/>
      <c r="G146" s="664"/>
      <c r="H146" s="334" t="s">
        <v>661</v>
      </c>
      <c r="I146" s="345"/>
      <c r="J146" s="386">
        <v>0</v>
      </c>
      <c r="K146" s="245"/>
      <c r="L146" s="389" t="s">
        <v>780</v>
      </c>
      <c r="M146" s="423"/>
      <c r="N146" s="603" t="s">
        <v>834</v>
      </c>
      <c r="O146" s="604"/>
    </row>
    <row r="147" spans="3:15" ht="15" thickBot="1" x14ac:dyDescent="0.4">
      <c r="C147" s="666"/>
      <c r="D147" s="642"/>
      <c r="E147" s="652"/>
      <c r="F147" s="640"/>
      <c r="G147" s="678"/>
      <c r="H147" s="247" t="s">
        <v>662</v>
      </c>
      <c r="I147" s="348" t="b">
        <v>1</v>
      </c>
      <c r="J147" s="387">
        <v>0</v>
      </c>
      <c r="K147" s="127"/>
      <c r="L147" s="390" t="s">
        <v>803</v>
      </c>
      <c r="M147" s="413" t="s">
        <v>830</v>
      </c>
      <c r="N147" s="605"/>
      <c r="O147" s="606"/>
    </row>
    <row r="148" spans="3:15" ht="15" thickBot="1" x14ac:dyDescent="0.4">
      <c r="C148" s="666"/>
      <c r="D148" s="643" t="s">
        <v>596</v>
      </c>
      <c r="E148" s="650" t="s">
        <v>202</v>
      </c>
      <c r="F148" s="638" t="s">
        <v>598</v>
      </c>
      <c r="G148" s="662"/>
      <c r="H148" s="342" t="s">
        <v>692</v>
      </c>
      <c r="I148" s="343"/>
      <c r="J148" s="385">
        <v>0</v>
      </c>
      <c r="K148" s="126"/>
      <c r="L148" s="404" t="s">
        <v>738</v>
      </c>
      <c r="M148" s="415"/>
      <c r="N148" s="556"/>
      <c r="O148" s="557"/>
    </row>
    <row r="149" spans="3:15" ht="15" thickBot="1" x14ac:dyDescent="0.4">
      <c r="C149" s="666"/>
      <c r="D149" s="645"/>
      <c r="E149" s="652"/>
      <c r="F149" s="640"/>
      <c r="G149" s="663"/>
      <c r="H149" s="335" t="s">
        <v>661</v>
      </c>
      <c r="I149" s="348"/>
      <c r="J149" s="387">
        <v>0</v>
      </c>
      <c r="K149" s="127"/>
      <c r="L149" s="390" t="s">
        <v>779</v>
      </c>
      <c r="M149" s="413"/>
      <c r="N149" s="558"/>
      <c r="O149" s="559"/>
    </row>
    <row r="150" spans="3:15" x14ac:dyDescent="0.35">
      <c r="C150" s="666"/>
      <c r="D150" s="642" t="s">
        <v>600</v>
      </c>
      <c r="E150" s="650" t="s">
        <v>201</v>
      </c>
      <c r="F150" s="672" t="s">
        <v>602</v>
      </c>
      <c r="G150" s="662" t="b">
        <v>1</v>
      </c>
      <c r="H150" s="342" t="s">
        <v>660</v>
      </c>
      <c r="I150" s="343" t="b">
        <v>1</v>
      </c>
      <c r="J150" s="385">
        <v>12249.26</v>
      </c>
      <c r="K150" s="126" t="s">
        <v>813</v>
      </c>
      <c r="L150" s="388" t="s">
        <v>737</v>
      </c>
      <c r="M150" s="414" t="s">
        <v>802</v>
      </c>
      <c r="N150" s="556" t="s">
        <v>835</v>
      </c>
      <c r="O150" s="557"/>
    </row>
    <row r="151" spans="3:15" ht="27.5" customHeight="1" thickBot="1" x14ac:dyDescent="0.4">
      <c r="C151" s="667"/>
      <c r="D151" s="646"/>
      <c r="E151" s="652"/>
      <c r="F151" s="673"/>
      <c r="G151" s="663"/>
      <c r="H151" s="247" t="s">
        <v>692</v>
      </c>
      <c r="I151" s="348" t="b">
        <v>0</v>
      </c>
      <c r="J151" s="387">
        <v>0</v>
      </c>
      <c r="K151" s="127"/>
      <c r="L151" s="390" t="s">
        <v>738</v>
      </c>
      <c r="M151" s="413"/>
      <c r="N151" s="558"/>
      <c r="O151" s="559"/>
    </row>
    <row r="152" spans="3:15" ht="25" customHeight="1" thickBot="1" x14ac:dyDescent="0.4">
      <c r="H152" s="554" t="s">
        <v>785</v>
      </c>
      <c r="I152" s="555"/>
      <c r="J152" s="381">
        <f>SUM(J4:J151)</f>
        <v>642297.41999999993</v>
      </c>
      <c r="K152" s="383"/>
    </row>
    <row r="153" spans="3:15" x14ac:dyDescent="0.35">
      <c r="K153" s="383"/>
    </row>
    <row r="154" spans="3:15" x14ac:dyDescent="0.35">
      <c r="J154" s="686"/>
      <c r="K154" s="686"/>
      <c r="L154" s="686"/>
    </row>
    <row r="155" spans="3:15" x14ac:dyDescent="0.35">
      <c r="K155" s="1"/>
      <c r="N155" s="433"/>
    </row>
    <row r="156" spans="3:15" x14ac:dyDescent="0.35">
      <c r="J156" s="686"/>
      <c r="K156" s="686"/>
      <c r="L156" s="686"/>
      <c r="M156" s="686"/>
    </row>
  </sheetData>
  <mergeCells count="290">
    <mergeCell ref="J156:M156"/>
    <mergeCell ref="J154:L154"/>
    <mergeCell ref="L50:L51"/>
    <mergeCell ref="J50:J51"/>
    <mergeCell ref="L92:L93"/>
    <mergeCell ref="J92:J93"/>
    <mergeCell ref="M92:M93"/>
    <mergeCell ref="D140:D142"/>
    <mergeCell ref="G135:G136"/>
    <mergeCell ref="G140:G142"/>
    <mergeCell ref="G143:G147"/>
    <mergeCell ref="G148:G149"/>
    <mergeCell ref="G150:G151"/>
    <mergeCell ref="G119:G122"/>
    <mergeCell ref="G123:G124"/>
    <mergeCell ref="G126:G127"/>
    <mergeCell ref="G128:G131"/>
    <mergeCell ref="G132:G134"/>
    <mergeCell ref="H50:H51"/>
    <mergeCell ref="G106:G107"/>
    <mergeCell ref="G113:G115"/>
    <mergeCell ref="K50:K51"/>
    <mergeCell ref="K92:K93"/>
    <mergeCell ref="M114:M115"/>
    <mergeCell ref="F40:F43"/>
    <mergeCell ref="G116:G117"/>
    <mergeCell ref="F109:F111"/>
    <mergeCell ref="F98:F100"/>
    <mergeCell ref="G57:G59"/>
    <mergeCell ref="G65:G67"/>
    <mergeCell ref="G60:G62"/>
    <mergeCell ref="G68:G70"/>
    <mergeCell ref="G71:G74"/>
    <mergeCell ref="G82:G83"/>
    <mergeCell ref="G98:G100"/>
    <mergeCell ref="G109:G111"/>
    <mergeCell ref="F71:F74"/>
    <mergeCell ref="F68:F70"/>
    <mergeCell ref="F82:F83"/>
    <mergeCell ref="F57:F59"/>
    <mergeCell ref="F60:F62"/>
    <mergeCell ref="F65:F67"/>
    <mergeCell ref="F106:F107"/>
    <mergeCell ref="F47:F49"/>
    <mergeCell ref="G28:G29"/>
    <mergeCell ref="G30:G31"/>
    <mergeCell ref="G32:G35"/>
    <mergeCell ref="G36:G39"/>
    <mergeCell ref="F150:F151"/>
    <mergeCell ref="C143:C151"/>
    <mergeCell ref="D143:D147"/>
    <mergeCell ref="D148:D149"/>
    <mergeCell ref="D150:D151"/>
    <mergeCell ref="D123:D125"/>
    <mergeCell ref="C123:C134"/>
    <mergeCell ref="F140:F142"/>
    <mergeCell ref="F135:F136"/>
    <mergeCell ref="D135:D136"/>
    <mergeCell ref="E150:E151"/>
    <mergeCell ref="E126:E127"/>
    <mergeCell ref="E128:E131"/>
    <mergeCell ref="E132:E134"/>
    <mergeCell ref="E135:E136"/>
    <mergeCell ref="E137:E139"/>
    <mergeCell ref="E140:E142"/>
    <mergeCell ref="E143:E147"/>
    <mergeCell ref="E148:E149"/>
    <mergeCell ref="F143:F147"/>
    <mergeCell ref="F148:F149"/>
    <mergeCell ref="C75:C108"/>
    <mergeCell ref="D75:D83"/>
    <mergeCell ref="D84:D93"/>
    <mergeCell ref="D94:D97"/>
    <mergeCell ref="D106:D108"/>
    <mergeCell ref="D109:D111"/>
    <mergeCell ref="C109:C111"/>
    <mergeCell ref="C112:C122"/>
    <mergeCell ref="D119:D122"/>
    <mergeCell ref="C135:C142"/>
    <mergeCell ref="D137:D139"/>
    <mergeCell ref="F123:F124"/>
    <mergeCell ref="D126:D127"/>
    <mergeCell ref="F126:F127"/>
    <mergeCell ref="F132:F134"/>
    <mergeCell ref="D132:D134"/>
    <mergeCell ref="D128:D131"/>
    <mergeCell ref="F128:F131"/>
    <mergeCell ref="E113:E118"/>
    <mergeCell ref="D113:D118"/>
    <mergeCell ref="E119:E122"/>
    <mergeCell ref="E123:E125"/>
    <mergeCell ref="C32:C74"/>
    <mergeCell ref="E65:E67"/>
    <mergeCell ref="E68:E70"/>
    <mergeCell ref="E71:E74"/>
    <mergeCell ref="E84:E93"/>
    <mergeCell ref="E103:E105"/>
    <mergeCell ref="E106:E108"/>
    <mergeCell ref="E109:E111"/>
    <mergeCell ref="D103:D105"/>
    <mergeCell ref="E40:E46"/>
    <mergeCell ref="D98:D100"/>
    <mergeCell ref="E94:E97"/>
    <mergeCell ref="E98:E100"/>
    <mergeCell ref="D47:D49"/>
    <mergeCell ref="E47:E49"/>
    <mergeCell ref="E50:E51"/>
    <mergeCell ref="E52:E56"/>
    <mergeCell ref="E75:E83"/>
    <mergeCell ref="D32:D39"/>
    <mergeCell ref="F119:F122"/>
    <mergeCell ref="F116:F117"/>
    <mergeCell ref="F113:F115"/>
    <mergeCell ref="D40:D46"/>
    <mergeCell ref="D50:D51"/>
    <mergeCell ref="D52:D56"/>
    <mergeCell ref="D57:D62"/>
    <mergeCell ref="D63:D64"/>
    <mergeCell ref="I50:I51"/>
    <mergeCell ref="I92:I93"/>
    <mergeCell ref="G40:G43"/>
    <mergeCell ref="F54:F56"/>
    <mergeCell ref="F52:F53"/>
    <mergeCell ref="H92:H93"/>
    <mergeCell ref="G44:G46"/>
    <mergeCell ref="G47:G49"/>
    <mergeCell ref="G52:G53"/>
    <mergeCell ref="G54:G56"/>
    <mergeCell ref="F44:F46"/>
    <mergeCell ref="E57:E62"/>
    <mergeCell ref="E63:E64"/>
    <mergeCell ref="D65:D67"/>
    <mergeCell ref="D71:D74"/>
    <mergeCell ref="D68:D70"/>
    <mergeCell ref="E32:E39"/>
    <mergeCell ref="M25:M26"/>
    <mergeCell ref="N13:O13"/>
    <mergeCell ref="N14:O14"/>
    <mergeCell ref="N15:O15"/>
    <mergeCell ref="N16:O16"/>
    <mergeCell ref="N17:O17"/>
    <mergeCell ref="N18:O18"/>
    <mergeCell ref="N19:O19"/>
    <mergeCell ref="N20:O20"/>
    <mergeCell ref="N21:O21"/>
    <mergeCell ref="N22:O22"/>
    <mergeCell ref="G19:G20"/>
    <mergeCell ref="G21:G22"/>
    <mergeCell ref="G25:G27"/>
    <mergeCell ref="F25:F27"/>
    <mergeCell ref="F28:F29"/>
    <mergeCell ref="F36:F39"/>
    <mergeCell ref="F32:F35"/>
    <mergeCell ref="F19:F20"/>
    <mergeCell ref="N3:O3"/>
    <mergeCell ref="C1:O2"/>
    <mergeCell ref="N4:O5"/>
    <mergeCell ref="N9:O9"/>
    <mergeCell ref="N10:O10"/>
    <mergeCell ref="N11:O11"/>
    <mergeCell ref="N12:O12"/>
    <mergeCell ref="C4:C31"/>
    <mergeCell ref="F21:F22"/>
    <mergeCell ref="F30:F31"/>
    <mergeCell ref="N23:O23"/>
    <mergeCell ref="N24:O24"/>
    <mergeCell ref="N25:O26"/>
    <mergeCell ref="D4:D13"/>
    <mergeCell ref="D21:D24"/>
    <mergeCell ref="D25:D31"/>
    <mergeCell ref="D14:D20"/>
    <mergeCell ref="E4:E13"/>
    <mergeCell ref="E14:E20"/>
    <mergeCell ref="E21:E24"/>
    <mergeCell ref="E25:E31"/>
    <mergeCell ref="N40:O40"/>
    <mergeCell ref="N41:O41"/>
    <mergeCell ref="N52:O52"/>
    <mergeCell ref="N53:O53"/>
    <mergeCell ref="N54:O54"/>
    <mergeCell ref="N36:O39"/>
    <mergeCell ref="N27:O27"/>
    <mergeCell ref="N28:O28"/>
    <mergeCell ref="N29:O29"/>
    <mergeCell ref="N32:O32"/>
    <mergeCell ref="N33:O33"/>
    <mergeCell ref="N34:O34"/>
    <mergeCell ref="N35:O35"/>
    <mergeCell ref="N55:O55"/>
    <mergeCell ref="N56:O56"/>
    <mergeCell ref="N57:O57"/>
    <mergeCell ref="N58:O58"/>
    <mergeCell ref="N59:O59"/>
    <mergeCell ref="N42:O42"/>
    <mergeCell ref="N43:O43"/>
    <mergeCell ref="N44:O44"/>
    <mergeCell ref="N45:O45"/>
    <mergeCell ref="N46:O46"/>
    <mergeCell ref="N47:O47"/>
    <mergeCell ref="N48:O48"/>
    <mergeCell ref="N49:O49"/>
    <mergeCell ref="N69:O69"/>
    <mergeCell ref="N70:O70"/>
    <mergeCell ref="N71:O71"/>
    <mergeCell ref="N72:O72"/>
    <mergeCell ref="N73:O73"/>
    <mergeCell ref="N74:O74"/>
    <mergeCell ref="N77:O77"/>
    <mergeCell ref="N60:O60"/>
    <mergeCell ref="N61:O61"/>
    <mergeCell ref="N62:O62"/>
    <mergeCell ref="N63:O63"/>
    <mergeCell ref="N64:O64"/>
    <mergeCell ref="N65:O65"/>
    <mergeCell ref="N66:O66"/>
    <mergeCell ref="N67:O67"/>
    <mergeCell ref="N68:O68"/>
    <mergeCell ref="N89:O89"/>
    <mergeCell ref="N90:O90"/>
    <mergeCell ref="N91:O91"/>
    <mergeCell ref="N92:O93"/>
    <mergeCell ref="N94:O94"/>
    <mergeCell ref="N95:O95"/>
    <mergeCell ref="N96:O96"/>
    <mergeCell ref="N97:O97"/>
    <mergeCell ref="N78:O78"/>
    <mergeCell ref="N79:O79"/>
    <mergeCell ref="N80:O80"/>
    <mergeCell ref="N81:O81"/>
    <mergeCell ref="N82:O83"/>
    <mergeCell ref="N87:O87"/>
    <mergeCell ref="N88:O88"/>
    <mergeCell ref="N101:O101"/>
    <mergeCell ref="N102:O102"/>
    <mergeCell ref="N103:O103"/>
    <mergeCell ref="N104:O104"/>
    <mergeCell ref="N105:O105"/>
    <mergeCell ref="N106:O106"/>
    <mergeCell ref="N107:O107"/>
    <mergeCell ref="N108:O108"/>
    <mergeCell ref="N109:O109"/>
    <mergeCell ref="N120:O120"/>
    <mergeCell ref="N121:O121"/>
    <mergeCell ref="N122:O122"/>
    <mergeCell ref="N126:O126"/>
    <mergeCell ref="N127:O127"/>
    <mergeCell ref="N128:O128"/>
    <mergeCell ref="N129:O129"/>
    <mergeCell ref="N110:O110"/>
    <mergeCell ref="N111:O111"/>
    <mergeCell ref="N112:O112"/>
    <mergeCell ref="N118:O118"/>
    <mergeCell ref="N119:O119"/>
    <mergeCell ref="N142:O142"/>
    <mergeCell ref="N143:O143"/>
    <mergeCell ref="N144:O144"/>
    <mergeCell ref="N145:O145"/>
    <mergeCell ref="N130:O130"/>
    <mergeCell ref="N131:O131"/>
    <mergeCell ref="N132:O132"/>
    <mergeCell ref="N133:O133"/>
    <mergeCell ref="N134:O134"/>
    <mergeCell ref="N135:O135"/>
    <mergeCell ref="N136:O136"/>
    <mergeCell ref="N137:O137"/>
    <mergeCell ref="N138:O138"/>
    <mergeCell ref="H152:I152"/>
    <mergeCell ref="N148:O148"/>
    <mergeCell ref="N149:O149"/>
    <mergeCell ref="N150:O150"/>
    <mergeCell ref="N151:O151"/>
    <mergeCell ref="M123:M125"/>
    <mergeCell ref="N123:O125"/>
    <mergeCell ref="N6:O8"/>
    <mergeCell ref="M4:M8"/>
    <mergeCell ref="N30:O31"/>
    <mergeCell ref="M50:M51"/>
    <mergeCell ref="N50:O51"/>
    <mergeCell ref="N75:O76"/>
    <mergeCell ref="N84:O86"/>
    <mergeCell ref="N98:O98"/>
    <mergeCell ref="N99:O99"/>
    <mergeCell ref="N100:O100"/>
    <mergeCell ref="N116:O117"/>
    <mergeCell ref="M116:M118"/>
    <mergeCell ref="N113:O115"/>
    <mergeCell ref="N146:O147"/>
    <mergeCell ref="N139:O139"/>
    <mergeCell ref="N140:O140"/>
    <mergeCell ref="N141:O141"/>
  </mergeCells>
  <conditionalFormatting sqref="F4:F151">
    <cfRule type="expression" dxfId="5" priority="8">
      <formula>$G4=TRUE</formula>
    </cfRule>
  </conditionalFormatting>
  <conditionalFormatting sqref="G4:G17">
    <cfRule type="expression" dxfId="4" priority="47">
      <formula>$C$3</formula>
    </cfRule>
  </conditionalFormatting>
  <conditionalFormatting sqref="H4:H151">
    <cfRule type="expression" dxfId="3" priority="4">
      <formula>$I4=TRUE</formula>
    </cfRule>
  </conditionalFormatting>
  <hyperlinks>
    <hyperlink ref="M37" r:id="rId1" location="Cuanto_cuesta_el_tratamiento_de_la_Leishmania" xr:uid="{023C3480-40D8-4892-9F5B-71C5592C092E}"/>
    <hyperlink ref="M38" r:id="rId2" xr:uid="{66651A28-9559-4D9B-9710-5060280A8DCD}"/>
    <hyperlink ref="M39" r:id="rId3" xr:uid="{443765E5-E351-466D-AB23-EC7F69741C7A}"/>
    <hyperlink ref="M34" r:id="rId4" display="https://www.hvcruzcubierta.com/el-flebotomo-mosquito-transmisor-de-la-leishmania/" xr:uid="{F8025863-127D-4980-86F0-102CE434AEB5}"/>
  </hyperlinks>
  <pageMargins left="0.7" right="0.7" top="0.75" bottom="0.75" header="0.3" footer="0.3"/>
  <pageSetup paperSize="9" orientation="portrait" horizontalDpi="4294967293" r:id="rId5"/>
  <drawing r:id="rId6"/>
  <legacyDrawing r:id="rId7"/>
  <mc:AlternateContent xmlns:mc="http://schemas.openxmlformats.org/markup-compatibility/2006">
    <mc:Choice Requires="x14">
      <controls>
        <mc:AlternateContent xmlns:mc="http://schemas.openxmlformats.org/markup-compatibility/2006">
          <mc:Choice Requires="x14">
            <control shapeId="13329" r:id="rId8" name="Check Box 17">
              <controlPr defaultSize="0" autoFill="0" autoLine="0" autoPict="0">
                <anchor moveWithCells="1">
                  <from>
                    <xdr:col>6</xdr:col>
                    <xdr:colOff>12700</xdr:colOff>
                    <xdr:row>3</xdr:row>
                    <xdr:rowOff>31750</xdr:rowOff>
                  </from>
                  <to>
                    <xdr:col>6</xdr:col>
                    <xdr:colOff>406400</xdr:colOff>
                    <xdr:row>3</xdr:row>
                    <xdr:rowOff>171450</xdr:rowOff>
                  </to>
                </anchor>
              </controlPr>
            </control>
          </mc:Choice>
        </mc:AlternateContent>
        <mc:AlternateContent xmlns:mc="http://schemas.openxmlformats.org/markup-compatibility/2006">
          <mc:Choice Requires="x14">
            <control shapeId="13330" r:id="rId9" name="Check Box 18">
              <controlPr defaultSize="0" autoFill="0" autoLine="0" autoPict="0">
                <anchor moveWithCells="1">
                  <from>
                    <xdr:col>6</xdr:col>
                    <xdr:colOff>12700</xdr:colOff>
                    <xdr:row>4</xdr:row>
                    <xdr:rowOff>31750</xdr:rowOff>
                  </from>
                  <to>
                    <xdr:col>6</xdr:col>
                    <xdr:colOff>406400</xdr:colOff>
                    <xdr:row>4</xdr:row>
                    <xdr:rowOff>171450</xdr:rowOff>
                  </to>
                </anchor>
              </controlPr>
            </control>
          </mc:Choice>
        </mc:AlternateContent>
        <mc:AlternateContent xmlns:mc="http://schemas.openxmlformats.org/markup-compatibility/2006">
          <mc:Choice Requires="x14">
            <control shapeId="13331" r:id="rId10" name="Check Box 19">
              <controlPr defaultSize="0" autoFill="0" autoLine="0" autoPict="0">
                <anchor moveWithCells="1">
                  <from>
                    <xdr:col>6</xdr:col>
                    <xdr:colOff>12700</xdr:colOff>
                    <xdr:row>5</xdr:row>
                    <xdr:rowOff>31750</xdr:rowOff>
                  </from>
                  <to>
                    <xdr:col>6</xdr:col>
                    <xdr:colOff>406400</xdr:colOff>
                    <xdr:row>5</xdr:row>
                    <xdr:rowOff>171450</xdr:rowOff>
                  </to>
                </anchor>
              </controlPr>
            </control>
          </mc:Choice>
        </mc:AlternateContent>
        <mc:AlternateContent xmlns:mc="http://schemas.openxmlformats.org/markup-compatibility/2006">
          <mc:Choice Requires="x14">
            <control shapeId="13332" r:id="rId11" name="Check Box 20">
              <controlPr defaultSize="0" autoFill="0" autoLine="0" autoPict="0">
                <anchor moveWithCells="1">
                  <from>
                    <xdr:col>6</xdr:col>
                    <xdr:colOff>12700</xdr:colOff>
                    <xdr:row>6</xdr:row>
                    <xdr:rowOff>88900</xdr:rowOff>
                  </from>
                  <to>
                    <xdr:col>6</xdr:col>
                    <xdr:colOff>406400</xdr:colOff>
                    <xdr:row>6</xdr:row>
                    <xdr:rowOff>228600</xdr:rowOff>
                  </to>
                </anchor>
              </controlPr>
            </control>
          </mc:Choice>
        </mc:AlternateContent>
        <mc:AlternateContent xmlns:mc="http://schemas.openxmlformats.org/markup-compatibility/2006">
          <mc:Choice Requires="x14">
            <control shapeId="13333" r:id="rId12" name="Check Box 21">
              <controlPr defaultSize="0" autoFill="0" autoLine="0" autoPict="0">
                <anchor moveWithCells="1">
                  <from>
                    <xdr:col>6</xdr:col>
                    <xdr:colOff>12700</xdr:colOff>
                    <xdr:row>7</xdr:row>
                    <xdr:rowOff>31750</xdr:rowOff>
                  </from>
                  <to>
                    <xdr:col>6</xdr:col>
                    <xdr:colOff>406400</xdr:colOff>
                    <xdr:row>7</xdr:row>
                    <xdr:rowOff>171450</xdr:rowOff>
                  </to>
                </anchor>
              </controlPr>
            </control>
          </mc:Choice>
        </mc:AlternateContent>
        <mc:AlternateContent xmlns:mc="http://schemas.openxmlformats.org/markup-compatibility/2006">
          <mc:Choice Requires="x14">
            <control shapeId="13334" r:id="rId13" name="Check Box 22">
              <controlPr defaultSize="0" autoFill="0" autoLine="0" autoPict="0">
                <anchor moveWithCells="1">
                  <from>
                    <xdr:col>6</xdr:col>
                    <xdr:colOff>12700</xdr:colOff>
                    <xdr:row>8</xdr:row>
                    <xdr:rowOff>114300</xdr:rowOff>
                  </from>
                  <to>
                    <xdr:col>6</xdr:col>
                    <xdr:colOff>406400</xdr:colOff>
                    <xdr:row>8</xdr:row>
                    <xdr:rowOff>254000</xdr:rowOff>
                  </to>
                </anchor>
              </controlPr>
            </control>
          </mc:Choice>
        </mc:AlternateContent>
        <mc:AlternateContent xmlns:mc="http://schemas.openxmlformats.org/markup-compatibility/2006">
          <mc:Choice Requires="x14">
            <control shapeId="13335" r:id="rId14" name="Check Box 23">
              <controlPr defaultSize="0" autoFill="0" autoLine="0" autoPict="0">
                <anchor moveWithCells="1">
                  <from>
                    <xdr:col>6</xdr:col>
                    <xdr:colOff>12700</xdr:colOff>
                    <xdr:row>9</xdr:row>
                    <xdr:rowOff>101600</xdr:rowOff>
                  </from>
                  <to>
                    <xdr:col>6</xdr:col>
                    <xdr:colOff>406400</xdr:colOff>
                    <xdr:row>9</xdr:row>
                    <xdr:rowOff>241300</xdr:rowOff>
                  </to>
                </anchor>
              </controlPr>
            </control>
          </mc:Choice>
        </mc:AlternateContent>
        <mc:AlternateContent xmlns:mc="http://schemas.openxmlformats.org/markup-compatibility/2006">
          <mc:Choice Requires="x14">
            <control shapeId="13336" r:id="rId15" name="Check Box 24">
              <controlPr defaultSize="0" autoFill="0" autoLine="0" autoPict="0">
                <anchor moveWithCells="1">
                  <from>
                    <xdr:col>6</xdr:col>
                    <xdr:colOff>12700</xdr:colOff>
                    <xdr:row>10</xdr:row>
                    <xdr:rowOff>311150</xdr:rowOff>
                  </from>
                  <to>
                    <xdr:col>6</xdr:col>
                    <xdr:colOff>406400</xdr:colOff>
                    <xdr:row>10</xdr:row>
                    <xdr:rowOff>450850</xdr:rowOff>
                  </to>
                </anchor>
              </controlPr>
            </control>
          </mc:Choice>
        </mc:AlternateContent>
        <mc:AlternateContent xmlns:mc="http://schemas.openxmlformats.org/markup-compatibility/2006">
          <mc:Choice Requires="x14">
            <control shapeId="13337" r:id="rId16" name="Check Box 25">
              <controlPr defaultSize="0" autoFill="0" autoLine="0" autoPict="0">
                <anchor moveWithCells="1">
                  <from>
                    <xdr:col>6</xdr:col>
                    <xdr:colOff>12700</xdr:colOff>
                    <xdr:row>11</xdr:row>
                    <xdr:rowOff>190500</xdr:rowOff>
                  </from>
                  <to>
                    <xdr:col>6</xdr:col>
                    <xdr:colOff>406400</xdr:colOff>
                    <xdr:row>11</xdr:row>
                    <xdr:rowOff>330200</xdr:rowOff>
                  </to>
                </anchor>
              </controlPr>
            </control>
          </mc:Choice>
        </mc:AlternateContent>
        <mc:AlternateContent xmlns:mc="http://schemas.openxmlformats.org/markup-compatibility/2006">
          <mc:Choice Requires="x14">
            <control shapeId="13338" r:id="rId17" name="Check Box 26">
              <controlPr defaultSize="0" autoFill="0" autoLine="0" autoPict="0">
                <anchor moveWithCells="1">
                  <from>
                    <xdr:col>6</xdr:col>
                    <xdr:colOff>12700</xdr:colOff>
                    <xdr:row>12</xdr:row>
                    <xdr:rowOff>165100</xdr:rowOff>
                  </from>
                  <to>
                    <xdr:col>6</xdr:col>
                    <xdr:colOff>406400</xdr:colOff>
                    <xdr:row>12</xdr:row>
                    <xdr:rowOff>304800</xdr:rowOff>
                  </to>
                </anchor>
              </controlPr>
            </control>
          </mc:Choice>
        </mc:AlternateContent>
        <mc:AlternateContent xmlns:mc="http://schemas.openxmlformats.org/markup-compatibility/2006">
          <mc:Choice Requires="x14">
            <control shapeId="13339" r:id="rId18" name="Check Box 27">
              <controlPr defaultSize="0" autoFill="0" autoLine="0" autoPict="0">
                <anchor moveWithCells="1">
                  <from>
                    <xdr:col>6</xdr:col>
                    <xdr:colOff>12700</xdr:colOff>
                    <xdr:row>13</xdr:row>
                    <xdr:rowOff>31750</xdr:rowOff>
                  </from>
                  <to>
                    <xdr:col>6</xdr:col>
                    <xdr:colOff>406400</xdr:colOff>
                    <xdr:row>13</xdr:row>
                    <xdr:rowOff>171450</xdr:rowOff>
                  </to>
                </anchor>
              </controlPr>
            </control>
          </mc:Choice>
        </mc:AlternateContent>
        <mc:AlternateContent xmlns:mc="http://schemas.openxmlformats.org/markup-compatibility/2006">
          <mc:Choice Requires="x14">
            <control shapeId="13340" r:id="rId19" name="Check Box 28">
              <controlPr defaultSize="0" autoFill="0" autoLine="0" autoPict="0">
                <anchor moveWithCells="1">
                  <from>
                    <xdr:col>6</xdr:col>
                    <xdr:colOff>12700</xdr:colOff>
                    <xdr:row>14</xdr:row>
                    <xdr:rowOff>31750</xdr:rowOff>
                  </from>
                  <to>
                    <xdr:col>6</xdr:col>
                    <xdr:colOff>406400</xdr:colOff>
                    <xdr:row>14</xdr:row>
                    <xdr:rowOff>171450</xdr:rowOff>
                  </to>
                </anchor>
              </controlPr>
            </control>
          </mc:Choice>
        </mc:AlternateContent>
        <mc:AlternateContent xmlns:mc="http://schemas.openxmlformats.org/markup-compatibility/2006">
          <mc:Choice Requires="x14">
            <control shapeId="13341" r:id="rId20" name="Check Box 29">
              <controlPr defaultSize="0" autoFill="0" autoLine="0" autoPict="0">
                <anchor moveWithCells="1">
                  <from>
                    <xdr:col>6</xdr:col>
                    <xdr:colOff>12700</xdr:colOff>
                    <xdr:row>15</xdr:row>
                    <xdr:rowOff>31750</xdr:rowOff>
                  </from>
                  <to>
                    <xdr:col>6</xdr:col>
                    <xdr:colOff>406400</xdr:colOff>
                    <xdr:row>15</xdr:row>
                    <xdr:rowOff>171450</xdr:rowOff>
                  </to>
                </anchor>
              </controlPr>
            </control>
          </mc:Choice>
        </mc:AlternateContent>
        <mc:AlternateContent xmlns:mc="http://schemas.openxmlformats.org/markup-compatibility/2006">
          <mc:Choice Requires="x14">
            <control shapeId="13342" r:id="rId21" name="Check Box 30">
              <controlPr defaultSize="0" autoFill="0" autoLine="0" autoPict="0">
                <anchor moveWithCells="1">
                  <from>
                    <xdr:col>6</xdr:col>
                    <xdr:colOff>12700</xdr:colOff>
                    <xdr:row>16</xdr:row>
                    <xdr:rowOff>177800</xdr:rowOff>
                  </from>
                  <to>
                    <xdr:col>6</xdr:col>
                    <xdr:colOff>406400</xdr:colOff>
                    <xdr:row>16</xdr:row>
                    <xdr:rowOff>317500</xdr:rowOff>
                  </to>
                </anchor>
              </controlPr>
            </control>
          </mc:Choice>
        </mc:AlternateContent>
        <mc:AlternateContent xmlns:mc="http://schemas.openxmlformats.org/markup-compatibility/2006">
          <mc:Choice Requires="x14">
            <control shapeId="13343" r:id="rId22" name="Check Box 31">
              <controlPr defaultSize="0" autoFill="0" autoLine="0" autoPict="0">
                <anchor moveWithCells="1">
                  <from>
                    <xdr:col>6</xdr:col>
                    <xdr:colOff>12700</xdr:colOff>
                    <xdr:row>17</xdr:row>
                    <xdr:rowOff>31750</xdr:rowOff>
                  </from>
                  <to>
                    <xdr:col>6</xdr:col>
                    <xdr:colOff>406400</xdr:colOff>
                    <xdr:row>17</xdr:row>
                    <xdr:rowOff>171450</xdr:rowOff>
                  </to>
                </anchor>
              </controlPr>
            </control>
          </mc:Choice>
        </mc:AlternateContent>
        <mc:AlternateContent xmlns:mc="http://schemas.openxmlformats.org/markup-compatibility/2006">
          <mc:Choice Requires="x14">
            <control shapeId="13346" r:id="rId23" name="Check Box 34">
              <controlPr defaultSize="0" autoFill="0" autoLine="0" autoPict="0">
                <anchor moveWithCells="1">
                  <from>
                    <xdr:col>6</xdr:col>
                    <xdr:colOff>12700</xdr:colOff>
                    <xdr:row>18</xdr:row>
                    <xdr:rowOff>488950</xdr:rowOff>
                  </from>
                  <to>
                    <xdr:col>6</xdr:col>
                    <xdr:colOff>406400</xdr:colOff>
                    <xdr:row>18</xdr:row>
                    <xdr:rowOff>628650</xdr:rowOff>
                  </to>
                </anchor>
              </controlPr>
            </control>
          </mc:Choice>
        </mc:AlternateContent>
        <mc:AlternateContent xmlns:mc="http://schemas.openxmlformats.org/markup-compatibility/2006">
          <mc:Choice Requires="x14">
            <control shapeId="13347" r:id="rId24" name="Check Box 35">
              <controlPr defaultSize="0" autoFill="0" autoLine="0" autoPict="0">
                <anchor moveWithCells="1">
                  <from>
                    <xdr:col>6</xdr:col>
                    <xdr:colOff>12700</xdr:colOff>
                    <xdr:row>20</xdr:row>
                    <xdr:rowOff>114300</xdr:rowOff>
                  </from>
                  <to>
                    <xdr:col>6</xdr:col>
                    <xdr:colOff>406400</xdr:colOff>
                    <xdr:row>21</xdr:row>
                    <xdr:rowOff>69850</xdr:rowOff>
                  </to>
                </anchor>
              </controlPr>
            </control>
          </mc:Choice>
        </mc:AlternateContent>
        <mc:AlternateContent xmlns:mc="http://schemas.openxmlformats.org/markup-compatibility/2006">
          <mc:Choice Requires="x14">
            <control shapeId="13348" r:id="rId25" name="Check Box 36">
              <controlPr defaultSize="0" autoFill="0" autoLine="0" autoPict="0">
                <anchor moveWithCells="1">
                  <from>
                    <xdr:col>6</xdr:col>
                    <xdr:colOff>12700</xdr:colOff>
                    <xdr:row>22</xdr:row>
                    <xdr:rowOff>139700</xdr:rowOff>
                  </from>
                  <to>
                    <xdr:col>6</xdr:col>
                    <xdr:colOff>406400</xdr:colOff>
                    <xdr:row>22</xdr:row>
                    <xdr:rowOff>279400</xdr:rowOff>
                  </to>
                </anchor>
              </controlPr>
            </control>
          </mc:Choice>
        </mc:AlternateContent>
        <mc:AlternateContent xmlns:mc="http://schemas.openxmlformats.org/markup-compatibility/2006">
          <mc:Choice Requires="x14">
            <control shapeId="13349" r:id="rId26" name="Check Box 37">
              <controlPr defaultSize="0" autoFill="0" autoLine="0" autoPict="0">
                <anchor moveWithCells="1">
                  <from>
                    <xdr:col>6</xdr:col>
                    <xdr:colOff>12700</xdr:colOff>
                    <xdr:row>23</xdr:row>
                    <xdr:rowOff>120650</xdr:rowOff>
                  </from>
                  <to>
                    <xdr:col>6</xdr:col>
                    <xdr:colOff>406400</xdr:colOff>
                    <xdr:row>23</xdr:row>
                    <xdr:rowOff>260350</xdr:rowOff>
                  </to>
                </anchor>
              </controlPr>
            </control>
          </mc:Choice>
        </mc:AlternateContent>
        <mc:AlternateContent xmlns:mc="http://schemas.openxmlformats.org/markup-compatibility/2006">
          <mc:Choice Requires="x14">
            <control shapeId="13350" r:id="rId27" name="Check Box 38">
              <controlPr defaultSize="0" autoFill="0" autoLine="0" autoPict="0">
                <anchor moveWithCells="1">
                  <from>
                    <xdr:col>6</xdr:col>
                    <xdr:colOff>12700</xdr:colOff>
                    <xdr:row>25</xdr:row>
                    <xdr:rowOff>44450</xdr:rowOff>
                  </from>
                  <to>
                    <xdr:col>6</xdr:col>
                    <xdr:colOff>406400</xdr:colOff>
                    <xdr:row>26</xdr:row>
                    <xdr:rowOff>0</xdr:rowOff>
                  </to>
                </anchor>
              </controlPr>
            </control>
          </mc:Choice>
        </mc:AlternateContent>
        <mc:AlternateContent xmlns:mc="http://schemas.openxmlformats.org/markup-compatibility/2006">
          <mc:Choice Requires="x14">
            <control shapeId="13351" r:id="rId28" name="Check Box 39">
              <controlPr defaultSize="0" autoFill="0" autoLine="0" autoPict="0">
                <anchor moveWithCells="1">
                  <from>
                    <xdr:col>6</xdr:col>
                    <xdr:colOff>12700</xdr:colOff>
                    <xdr:row>27</xdr:row>
                    <xdr:rowOff>95250</xdr:rowOff>
                  </from>
                  <to>
                    <xdr:col>6</xdr:col>
                    <xdr:colOff>406400</xdr:colOff>
                    <xdr:row>28</xdr:row>
                    <xdr:rowOff>50800</xdr:rowOff>
                  </to>
                </anchor>
              </controlPr>
            </control>
          </mc:Choice>
        </mc:AlternateContent>
        <mc:AlternateContent xmlns:mc="http://schemas.openxmlformats.org/markup-compatibility/2006">
          <mc:Choice Requires="x14">
            <control shapeId="13352" r:id="rId29" name="Check Box 40">
              <controlPr defaultSize="0" autoFill="0" autoLine="0" autoPict="0">
                <anchor moveWithCells="1">
                  <from>
                    <xdr:col>6</xdr:col>
                    <xdr:colOff>12700</xdr:colOff>
                    <xdr:row>29</xdr:row>
                    <xdr:rowOff>177800</xdr:rowOff>
                  </from>
                  <to>
                    <xdr:col>6</xdr:col>
                    <xdr:colOff>406400</xdr:colOff>
                    <xdr:row>29</xdr:row>
                    <xdr:rowOff>317500</xdr:rowOff>
                  </to>
                </anchor>
              </controlPr>
            </control>
          </mc:Choice>
        </mc:AlternateContent>
        <mc:AlternateContent xmlns:mc="http://schemas.openxmlformats.org/markup-compatibility/2006">
          <mc:Choice Requires="x14">
            <control shapeId="13353" r:id="rId30" name="Check Box 41">
              <controlPr defaultSize="0" autoFill="0" autoLine="0" autoPict="0">
                <anchor moveWithCells="1">
                  <from>
                    <xdr:col>6</xdr:col>
                    <xdr:colOff>12700</xdr:colOff>
                    <xdr:row>32</xdr:row>
                    <xdr:rowOff>133350</xdr:rowOff>
                  </from>
                  <to>
                    <xdr:col>6</xdr:col>
                    <xdr:colOff>406400</xdr:colOff>
                    <xdr:row>33</xdr:row>
                    <xdr:rowOff>88900</xdr:rowOff>
                  </to>
                </anchor>
              </controlPr>
            </control>
          </mc:Choice>
        </mc:AlternateContent>
        <mc:AlternateContent xmlns:mc="http://schemas.openxmlformats.org/markup-compatibility/2006">
          <mc:Choice Requires="x14">
            <control shapeId="13354" r:id="rId31" name="Check Box 42">
              <controlPr defaultSize="0" autoFill="0" autoLine="0" autoPict="0">
                <anchor moveWithCells="1">
                  <from>
                    <xdr:col>6</xdr:col>
                    <xdr:colOff>12700</xdr:colOff>
                    <xdr:row>36</xdr:row>
                    <xdr:rowOff>114300</xdr:rowOff>
                  </from>
                  <to>
                    <xdr:col>6</xdr:col>
                    <xdr:colOff>406400</xdr:colOff>
                    <xdr:row>37</xdr:row>
                    <xdr:rowOff>63500</xdr:rowOff>
                  </to>
                </anchor>
              </controlPr>
            </control>
          </mc:Choice>
        </mc:AlternateContent>
        <mc:AlternateContent xmlns:mc="http://schemas.openxmlformats.org/markup-compatibility/2006">
          <mc:Choice Requires="x14">
            <control shapeId="13355" r:id="rId32" name="Check Box 43">
              <controlPr defaultSize="0" autoFill="0" autoLine="0" autoPict="0">
                <anchor moveWithCells="1">
                  <from>
                    <xdr:col>6</xdr:col>
                    <xdr:colOff>12700</xdr:colOff>
                    <xdr:row>40</xdr:row>
                    <xdr:rowOff>95250</xdr:rowOff>
                  </from>
                  <to>
                    <xdr:col>6</xdr:col>
                    <xdr:colOff>406400</xdr:colOff>
                    <xdr:row>41</xdr:row>
                    <xdr:rowOff>50800</xdr:rowOff>
                  </to>
                </anchor>
              </controlPr>
            </control>
          </mc:Choice>
        </mc:AlternateContent>
        <mc:AlternateContent xmlns:mc="http://schemas.openxmlformats.org/markup-compatibility/2006">
          <mc:Choice Requires="x14">
            <control shapeId="13356" r:id="rId33" name="Check Box 44">
              <controlPr defaultSize="0" autoFill="0" autoLine="0" autoPict="0">
                <anchor moveWithCells="1">
                  <from>
                    <xdr:col>6</xdr:col>
                    <xdr:colOff>12700</xdr:colOff>
                    <xdr:row>44</xdr:row>
                    <xdr:rowOff>0</xdr:rowOff>
                  </from>
                  <to>
                    <xdr:col>6</xdr:col>
                    <xdr:colOff>406400</xdr:colOff>
                    <xdr:row>44</xdr:row>
                    <xdr:rowOff>139700</xdr:rowOff>
                  </to>
                </anchor>
              </controlPr>
            </control>
          </mc:Choice>
        </mc:AlternateContent>
        <mc:AlternateContent xmlns:mc="http://schemas.openxmlformats.org/markup-compatibility/2006">
          <mc:Choice Requires="x14">
            <control shapeId="13359" r:id="rId34" name="Check Box 47">
              <controlPr defaultSize="0" autoFill="0" autoLine="0" autoPict="0">
                <anchor moveWithCells="1">
                  <from>
                    <xdr:col>6</xdr:col>
                    <xdr:colOff>12700</xdr:colOff>
                    <xdr:row>51</xdr:row>
                    <xdr:rowOff>146050</xdr:rowOff>
                  </from>
                  <to>
                    <xdr:col>6</xdr:col>
                    <xdr:colOff>406400</xdr:colOff>
                    <xdr:row>52</xdr:row>
                    <xdr:rowOff>107950</xdr:rowOff>
                  </to>
                </anchor>
              </controlPr>
            </control>
          </mc:Choice>
        </mc:AlternateContent>
        <mc:AlternateContent xmlns:mc="http://schemas.openxmlformats.org/markup-compatibility/2006">
          <mc:Choice Requires="x14">
            <control shapeId="13360" r:id="rId35" name="Check Box 48">
              <controlPr defaultSize="0" autoFill="0" autoLine="0" autoPict="0">
                <anchor moveWithCells="1">
                  <from>
                    <xdr:col>6</xdr:col>
                    <xdr:colOff>12700</xdr:colOff>
                    <xdr:row>53</xdr:row>
                    <xdr:rowOff>165100</xdr:rowOff>
                  </from>
                  <to>
                    <xdr:col>6</xdr:col>
                    <xdr:colOff>406400</xdr:colOff>
                    <xdr:row>54</xdr:row>
                    <xdr:rowOff>114300</xdr:rowOff>
                  </to>
                </anchor>
              </controlPr>
            </control>
          </mc:Choice>
        </mc:AlternateContent>
        <mc:AlternateContent xmlns:mc="http://schemas.openxmlformats.org/markup-compatibility/2006">
          <mc:Choice Requires="x14">
            <control shapeId="13361" r:id="rId36" name="Check Box 49">
              <controlPr defaultSize="0" autoFill="0" autoLine="0" autoPict="0">
                <anchor moveWithCells="1">
                  <from>
                    <xdr:col>6</xdr:col>
                    <xdr:colOff>12700</xdr:colOff>
                    <xdr:row>56</xdr:row>
                    <xdr:rowOff>171450</xdr:rowOff>
                  </from>
                  <to>
                    <xdr:col>6</xdr:col>
                    <xdr:colOff>406400</xdr:colOff>
                    <xdr:row>57</xdr:row>
                    <xdr:rowOff>120650</xdr:rowOff>
                  </to>
                </anchor>
              </controlPr>
            </control>
          </mc:Choice>
        </mc:AlternateContent>
        <mc:AlternateContent xmlns:mc="http://schemas.openxmlformats.org/markup-compatibility/2006">
          <mc:Choice Requires="x14">
            <control shapeId="13362" r:id="rId37" name="Check Box 50">
              <controlPr defaultSize="0" autoFill="0" autoLine="0" autoPict="0">
                <anchor moveWithCells="1">
                  <from>
                    <xdr:col>6</xdr:col>
                    <xdr:colOff>12700</xdr:colOff>
                    <xdr:row>64</xdr:row>
                    <xdr:rowOff>177800</xdr:rowOff>
                  </from>
                  <to>
                    <xdr:col>6</xdr:col>
                    <xdr:colOff>406400</xdr:colOff>
                    <xdr:row>65</xdr:row>
                    <xdr:rowOff>133350</xdr:rowOff>
                  </to>
                </anchor>
              </controlPr>
            </control>
          </mc:Choice>
        </mc:AlternateContent>
        <mc:AlternateContent xmlns:mc="http://schemas.openxmlformats.org/markup-compatibility/2006">
          <mc:Choice Requires="x14">
            <control shapeId="13364" r:id="rId38" name="Check Box 52">
              <controlPr defaultSize="0" autoFill="0" autoLine="0" autoPict="0">
                <anchor moveWithCells="1">
                  <from>
                    <xdr:col>6</xdr:col>
                    <xdr:colOff>12700</xdr:colOff>
                    <xdr:row>60</xdr:row>
                    <xdr:rowOff>0</xdr:rowOff>
                  </from>
                  <to>
                    <xdr:col>6</xdr:col>
                    <xdr:colOff>406400</xdr:colOff>
                    <xdr:row>60</xdr:row>
                    <xdr:rowOff>139700</xdr:rowOff>
                  </to>
                </anchor>
              </controlPr>
            </control>
          </mc:Choice>
        </mc:AlternateContent>
        <mc:AlternateContent xmlns:mc="http://schemas.openxmlformats.org/markup-compatibility/2006">
          <mc:Choice Requires="x14">
            <control shapeId="13366" r:id="rId39" name="Check Box 54">
              <controlPr defaultSize="0" autoFill="0" autoLine="0" autoPict="0">
                <anchor moveWithCells="1">
                  <from>
                    <xdr:col>6</xdr:col>
                    <xdr:colOff>12700</xdr:colOff>
                    <xdr:row>68</xdr:row>
                    <xdr:rowOff>19050</xdr:rowOff>
                  </from>
                  <to>
                    <xdr:col>6</xdr:col>
                    <xdr:colOff>406400</xdr:colOff>
                    <xdr:row>68</xdr:row>
                    <xdr:rowOff>165100</xdr:rowOff>
                  </to>
                </anchor>
              </controlPr>
            </control>
          </mc:Choice>
        </mc:AlternateContent>
        <mc:AlternateContent xmlns:mc="http://schemas.openxmlformats.org/markup-compatibility/2006">
          <mc:Choice Requires="x14">
            <control shapeId="13367" r:id="rId40" name="Check Box 55">
              <controlPr defaultSize="0" autoFill="0" autoLine="0" autoPict="0">
                <anchor moveWithCells="1">
                  <from>
                    <xdr:col>6</xdr:col>
                    <xdr:colOff>19050</xdr:colOff>
                    <xdr:row>71</xdr:row>
                    <xdr:rowOff>38100</xdr:rowOff>
                  </from>
                  <to>
                    <xdr:col>6</xdr:col>
                    <xdr:colOff>412750</xdr:colOff>
                    <xdr:row>71</xdr:row>
                    <xdr:rowOff>177800</xdr:rowOff>
                  </to>
                </anchor>
              </controlPr>
            </control>
          </mc:Choice>
        </mc:AlternateContent>
        <mc:AlternateContent xmlns:mc="http://schemas.openxmlformats.org/markup-compatibility/2006">
          <mc:Choice Requires="x14">
            <control shapeId="13368" r:id="rId41" name="Check Box 56">
              <controlPr defaultSize="0" autoFill="0" autoLine="0" autoPict="0">
                <anchor moveWithCells="1">
                  <from>
                    <xdr:col>6</xdr:col>
                    <xdr:colOff>12700</xdr:colOff>
                    <xdr:row>74</xdr:row>
                    <xdr:rowOff>31750</xdr:rowOff>
                  </from>
                  <to>
                    <xdr:col>6</xdr:col>
                    <xdr:colOff>406400</xdr:colOff>
                    <xdr:row>74</xdr:row>
                    <xdr:rowOff>171450</xdr:rowOff>
                  </to>
                </anchor>
              </controlPr>
            </control>
          </mc:Choice>
        </mc:AlternateContent>
        <mc:AlternateContent xmlns:mc="http://schemas.openxmlformats.org/markup-compatibility/2006">
          <mc:Choice Requires="x14">
            <control shapeId="13369" r:id="rId42" name="Check Box 57">
              <controlPr defaultSize="0" autoFill="0" autoLine="0" autoPict="0">
                <anchor moveWithCells="1">
                  <from>
                    <xdr:col>6</xdr:col>
                    <xdr:colOff>12700</xdr:colOff>
                    <xdr:row>75</xdr:row>
                    <xdr:rowOff>120650</xdr:rowOff>
                  </from>
                  <to>
                    <xdr:col>6</xdr:col>
                    <xdr:colOff>406400</xdr:colOff>
                    <xdr:row>75</xdr:row>
                    <xdr:rowOff>260350</xdr:rowOff>
                  </to>
                </anchor>
              </controlPr>
            </control>
          </mc:Choice>
        </mc:AlternateContent>
        <mc:AlternateContent xmlns:mc="http://schemas.openxmlformats.org/markup-compatibility/2006">
          <mc:Choice Requires="x14">
            <control shapeId="13370" r:id="rId43" name="Check Box 58">
              <controlPr defaultSize="0" autoFill="0" autoLine="0" autoPict="0">
                <anchor moveWithCells="1">
                  <from>
                    <xdr:col>6</xdr:col>
                    <xdr:colOff>12700</xdr:colOff>
                    <xdr:row>76</xdr:row>
                    <xdr:rowOff>31750</xdr:rowOff>
                  </from>
                  <to>
                    <xdr:col>6</xdr:col>
                    <xdr:colOff>406400</xdr:colOff>
                    <xdr:row>76</xdr:row>
                    <xdr:rowOff>171450</xdr:rowOff>
                  </to>
                </anchor>
              </controlPr>
            </control>
          </mc:Choice>
        </mc:AlternateContent>
        <mc:AlternateContent xmlns:mc="http://schemas.openxmlformats.org/markup-compatibility/2006">
          <mc:Choice Requires="x14">
            <control shapeId="13371" r:id="rId44" name="Check Box 59">
              <controlPr defaultSize="0" autoFill="0" autoLine="0" autoPict="0">
                <anchor moveWithCells="1">
                  <from>
                    <xdr:col>6</xdr:col>
                    <xdr:colOff>12700</xdr:colOff>
                    <xdr:row>77</xdr:row>
                    <xdr:rowOff>31750</xdr:rowOff>
                  </from>
                  <to>
                    <xdr:col>6</xdr:col>
                    <xdr:colOff>406400</xdr:colOff>
                    <xdr:row>77</xdr:row>
                    <xdr:rowOff>171450</xdr:rowOff>
                  </to>
                </anchor>
              </controlPr>
            </control>
          </mc:Choice>
        </mc:AlternateContent>
        <mc:AlternateContent xmlns:mc="http://schemas.openxmlformats.org/markup-compatibility/2006">
          <mc:Choice Requires="x14">
            <control shapeId="13372" r:id="rId45" name="Check Box 60">
              <controlPr defaultSize="0" autoFill="0" autoLine="0" autoPict="0">
                <anchor moveWithCells="1">
                  <from>
                    <xdr:col>6</xdr:col>
                    <xdr:colOff>12700</xdr:colOff>
                    <xdr:row>78</xdr:row>
                    <xdr:rowOff>120650</xdr:rowOff>
                  </from>
                  <to>
                    <xdr:col>6</xdr:col>
                    <xdr:colOff>406400</xdr:colOff>
                    <xdr:row>78</xdr:row>
                    <xdr:rowOff>260350</xdr:rowOff>
                  </to>
                </anchor>
              </controlPr>
            </control>
          </mc:Choice>
        </mc:AlternateContent>
        <mc:AlternateContent xmlns:mc="http://schemas.openxmlformats.org/markup-compatibility/2006">
          <mc:Choice Requires="x14">
            <control shapeId="13373" r:id="rId46" name="Check Box 61">
              <controlPr defaultSize="0" autoFill="0" autoLine="0" autoPict="0">
                <anchor moveWithCells="1">
                  <from>
                    <xdr:col>6</xdr:col>
                    <xdr:colOff>12700</xdr:colOff>
                    <xdr:row>79</xdr:row>
                    <xdr:rowOff>19050</xdr:rowOff>
                  </from>
                  <to>
                    <xdr:col>6</xdr:col>
                    <xdr:colOff>406400</xdr:colOff>
                    <xdr:row>79</xdr:row>
                    <xdr:rowOff>158750</xdr:rowOff>
                  </to>
                </anchor>
              </controlPr>
            </control>
          </mc:Choice>
        </mc:AlternateContent>
        <mc:AlternateContent xmlns:mc="http://schemas.openxmlformats.org/markup-compatibility/2006">
          <mc:Choice Requires="x14">
            <control shapeId="13374" r:id="rId47" name="Check Box 62">
              <controlPr defaultSize="0" autoFill="0" autoLine="0" autoPict="0">
                <anchor moveWithCells="1">
                  <from>
                    <xdr:col>6</xdr:col>
                    <xdr:colOff>12700</xdr:colOff>
                    <xdr:row>80</xdr:row>
                    <xdr:rowOff>31750</xdr:rowOff>
                  </from>
                  <to>
                    <xdr:col>6</xdr:col>
                    <xdr:colOff>406400</xdr:colOff>
                    <xdr:row>80</xdr:row>
                    <xdr:rowOff>171450</xdr:rowOff>
                  </to>
                </anchor>
              </controlPr>
            </control>
          </mc:Choice>
        </mc:AlternateContent>
        <mc:AlternateContent xmlns:mc="http://schemas.openxmlformats.org/markup-compatibility/2006">
          <mc:Choice Requires="x14">
            <control shapeId="13375" r:id="rId48" name="Check Box 63">
              <controlPr defaultSize="0" autoFill="0" autoLine="0" autoPict="0">
                <anchor moveWithCells="1">
                  <from>
                    <xdr:col>6</xdr:col>
                    <xdr:colOff>12700</xdr:colOff>
                    <xdr:row>81</xdr:row>
                    <xdr:rowOff>107950</xdr:rowOff>
                  </from>
                  <to>
                    <xdr:col>6</xdr:col>
                    <xdr:colOff>406400</xdr:colOff>
                    <xdr:row>82</xdr:row>
                    <xdr:rowOff>63500</xdr:rowOff>
                  </to>
                </anchor>
              </controlPr>
            </control>
          </mc:Choice>
        </mc:AlternateContent>
        <mc:AlternateContent xmlns:mc="http://schemas.openxmlformats.org/markup-compatibility/2006">
          <mc:Choice Requires="x14">
            <control shapeId="13376" r:id="rId49" name="Check Box 64">
              <controlPr defaultSize="0" autoFill="0" autoLine="0" autoPict="0">
                <anchor moveWithCells="1">
                  <from>
                    <xdr:col>6</xdr:col>
                    <xdr:colOff>12700</xdr:colOff>
                    <xdr:row>83</xdr:row>
                    <xdr:rowOff>31750</xdr:rowOff>
                  </from>
                  <to>
                    <xdr:col>6</xdr:col>
                    <xdr:colOff>406400</xdr:colOff>
                    <xdr:row>83</xdr:row>
                    <xdr:rowOff>171450</xdr:rowOff>
                  </to>
                </anchor>
              </controlPr>
            </control>
          </mc:Choice>
        </mc:AlternateContent>
        <mc:AlternateContent xmlns:mc="http://schemas.openxmlformats.org/markup-compatibility/2006">
          <mc:Choice Requires="x14">
            <control shapeId="13377" r:id="rId50" name="Check Box 65">
              <controlPr defaultSize="0" autoFill="0" autoLine="0" autoPict="0">
                <anchor moveWithCells="1">
                  <from>
                    <xdr:col>6</xdr:col>
                    <xdr:colOff>12700</xdr:colOff>
                    <xdr:row>84</xdr:row>
                    <xdr:rowOff>114300</xdr:rowOff>
                  </from>
                  <to>
                    <xdr:col>6</xdr:col>
                    <xdr:colOff>406400</xdr:colOff>
                    <xdr:row>84</xdr:row>
                    <xdr:rowOff>254000</xdr:rowOff>
                  </to>
                </anchor>
              </controlPr>
            </control>
          </mc:Choice>
        </mc:AlternateContent>
        <mc:AlternateContent xmlns:mc="http://schemas.openxmlformats.org/markup-compatibility/2006">
          <mc:Choice Requires="x14">
            <control shapeId="13378" r:id="rId51" name="Check Box 66">
              <controlPr defaultSize="0" autoFill="0" autoLine="0" autoPict="0">
                <anchor moveWithCells="1">
                  <from>
                    <xdr:col>6</xdr:col>
                    <xdr:colOff>12700</xdr:colOff>
                    <xdr:row>85</xdr:row>
                    <xdr:rowOff>31750</xdr:rowOff>
                  </from>
                  <to>
                    <xdr:col>6</xdr:col>
                    <xdr:colOff>406400</xdr:colOff>
                    <xdr:row>85</xdr:row>
                    <xdr:rowOff>171450</xdr:rowOff>
                  </to>
                </anchor>
              </controlPr>
            </control>
          </mc:Choice>
        </mc:AlternateContent>
        <mc:AlternateContent xmlns:mc="http://schemas.openxmlformats.org/markup-compatibility/2006">
          <mc:Choice Requires="x14">
            <control shapeId="13379" r:id="rId52" name="Check Box 67">
              <controlPr defaultSize="0" autoFill="0" autoLine="0" autoPict="0">
                <anchor moveWithCells="1">
                  <from>
                    <xdr:col>6</xdr:col>
                    <xdr:colOff>12700</xdr:colOff>
                    <xdr:row>86</xdr:row>
                    <xdr:rowOff>88900</xdr:rowOff>
                  </from>
                  <to>
                    <xdr:col>6</xdr:col>
                    <xdr:colOff>406400</xdr:colOff>
                    <xdr:row>86</xdr:row>
                    <xdr:rowOff>228600</xdr:rowOff>
                  </to>
                </anchor>
              </controlPr>
            </control>
          </mc:Choice>
        </mc:AlternateContent>
        <mc:AlternateContent xmlns:mc="http://schemas.openxmlformats.org/markup-compatibility/2006">
          <mc:Choice Requires="x14">
            <control shapeId="13380" r:id="rId53" name="Check Box 68">
              <controlPr defaultSize="0" autoFill="0" autoLine="0" autoPict="0">
                <anchor moveWithCells="1">
                  <from>
                    <xdr:col>6</xdr:col>
                    <xdr:colOff>12700</xdr:colOff>
                    <xdr:row>87</xdr:row>
                    <xdr:rowOff>31750</xdr:rowOff>
                  </from>
                  <to>
                    <xdr:col>6</xdr:col>
                    <xdr:colOff>406400</xdr:colOff>
                    <xdr:row>87</xdr:row>
                    <xdr:rowOff>171450</xdr:rowOff>
                  </to>
                </anchor>
              </controlPr>
            </control>
          </mc:Choice>
        </mc:AlternateContent>
        <mc:AlternateContent xmlns:mc="http://schemas.openxmlformats.org/markup-compatibility/2006">
          <mc:Choice Requires="x14">
            <control shapeId="13381" r:id="rId54" name="Check Box 69">
              <controlPr defaultSize="0" autoFill="0" autoLine="0" autoPict="0">
                <anchor moveWithCells="1">
                  <from>
                    <xdr:col>6</xdr:col>
                    <xdr:colOff>12700</xdr:colOff>
                    <xdr:row>88</xdr:row>
                    <xdr:rowOff>31750</xdr:rowOff>
                  </from>
                  <to>
                    <xdr:col>6</xdr:col>
                    <xdr:colOff>406400</xdr:colOff>
                    <xdr:row>88</xdr:row>
                    <xdr:rowOff>171450</xdr:rowOff>
                  </to>
                </anchor>
              </controlPr>
            </control>
          </mc:Choice>
        </mc:AlternateContent>
        <mc:AlternateContent xmlns:mc="http://schemas.openxmlformats.org/markup-compatibility/2006">
          <mc:Choice Requires="x14">
            <control shapeId="13382" r:id="rId55" name="Check Box 70">
              <controlPr defaultSize="0" autoFill="0" autoLine="0" autoPict="0">
                <anchor moveWithCells="1">
                  <from>
                    <xdr:col>6</xdr:col>
                    <xdr:colOff>12700</xdr:colOff>
                    <xdr:row>89</xdr:row>
                    <xdr:rowOff>120650</xdr:rowOff>
                  </from>
                  <to>
                    <xdr:col>6</xdr:col>
                    <xdr:colOff>406400</xdr:colOff>
                    <xdr:row>89</xdr:row>
                    <xdr:rowOff>260350</xdr:rowOff>
                  </to>
                </anchor>
              </controlPr>
            </control>
          </mc:Choice>
        </mc:AlternateContent>
        <mc:AlternateContent xmlns:mc="http://schemas.openxmlformats.org/markup-compatibility/2006">
          <mc:Choice Requires="x14">
            <control shapeId="13383" r:id="rId56" name="Check Box 71">
              <controlPr defaultSize="0" autoFill="0" autoLine="0" autoPict="0">
                <anchor moveWithCells="1">
                  <from>
                    <xdr:col>6</xdr:col>
                    <xdr:colOff>12700</xdr:colOff>
                    <xdr:row>90</xdr:row>
                    <xdr:rowOff>31750</xdr:rowOff>
                  </from>
                  <to>
                    <xdr:col>6</xdr:col>
                    <xdr:colOff>406400</xdr:colOff>
                    <xdr:row>90</xdr:row>
                    <xdr:rowOff>171450</xdr:rowOff>
                  </to>
                </anchor>
              </controlPr>
            </control>
          </mc:Choice>
        </mc:AlternateContent>
        <mc:AlternateContent xmlns:mc="http://schemas.openxmlformats.org/markup-compatibility/2006">
          <mc:Choice Requires="x14">
            <control shapeId="13384" r:id="rId57" name="Check Box 72">
              <controlPr defaultSize="0" autoFill="0" autoLine="0" autoPict="0">
                <anchor moveWithCells="1">
                  <from>
                    <xdr:col>6</xdr:col>
                    <xdr:colOff>12700</xdr:colOff>
                    <xdr:row>91</xdr:row>
                    <xdr:rowOff>31750</xdr:rowOff>
                  </from>
                  <to>
                    <xdr:col>6</xdr:col>
                    <xdr:colOff>406400</xdr:colOff>
                    <xdr:row>91</xdr:row>
                    <xdr:rowOff>171450</xdr:rowOff>
                  </to>
                </anchor>
              </controlPr>
            </control>
          </mc:Choice>
        </mc:AlternateContent>
        <mc:AlternateContent xmlns:mc="http://schemas.openxmlformats.org/markup-compatibility/2006">
          <mc:Choice Requires="x14">
            <control shapeId="13385" r:id="rId58" name="Check Box 73">
              <controlPr defaultSize="0" autoFill="0" autoLine="0" autoPict="0">
                <anchor moveWithCells="1">
                  <from>
                    <xdr:col>6</xdr:col>
                    <xdr:colOff>12700</xdr:colOff>
                    <xdr:row>92</xdr:row>
                    <xdr:rowOff>31750</xdr:rowOff>
                  </from>
                  <to>
                    <xdr:col>6</xdr:col>
                    <xdr:colOff>406400</xdr:colOff>
                    <xdr:row>92</xdr:row>
                    <xdr:rowOff>171450</xdr:rowOff>
                  </to>
                </anchor>
              </controlPr>
            </control>
          </mc:Choice>
        </mc:AlternateContent>
        <mc:AlternateContent xmlns:mc="http://schemas.openxmlformats.org/markup-compatibility/2006">
          <mc:Choice Requires="x14">
            <control shapeId="13386" r:id="rId59" name="Check Box 74">
              <controlPr defaultSize="0" autoFill="0" autoLine="0" autoPict="0">
                <anchor moveWithCells="1">
                  <from>
                    <xdr:col>6</xdr:col>
                    <xdr:colOff>12700</xdr:colOff>
                    <xdr:row>93</xdr:row>
                    <xdr:rowOff>31750</xdr:rowOff>
                  </from>
                  <to>
                    <xdr:col>6</xdr:col>
                    <xdr:colOff>406400</xdr:colOff>
                    <xdr:row>93</xdr:row>
                    <xdr:rowOff>171450</xdr:rowOff>
                  </to>
                </anchor>
              </controlPr>
            </control>
          </mc:Choice>
        </mc:AlternateContent>
        <mc:AlternateContent xmlns:mc="http://schemas.openxmlformats.org/markup-compatibility/2006">
          <mc:Choice Requires="x14">
            <control shapeId="13387" r:id="rId60" name="Check Box 75">
              <controlPr defaultSize="0" autoFill="0" autoLine="0" autoPict="0">
                <anchor moveWithCells="1">
                  <from>
                    <xdr:col>6</xdr:col>
                    <xdr:colOff>12700</xdr:colOff>
                    <xdr:row>94</xdr:row>
                    <xdr:rowOff>114300</xdr:rowOff>
                  </from>
                  <to>
                    <xdr:col>6</xdr:col>
                    <xdr:colOff>406400</xdr:colOff>
                    <xdr:row>94</xdr:row>
                    <xdr:rowOff>254000</xdr:rowOff>
                  </to>
                </anchor>
              </controlPr>
            </control>
          </mc:Choice>
        </mc:AlternateContent>
        <mc:AlternateContent xmlns:mc="http://schemas.openxmlformats.org/markup-compatibility/2006">
          <mc:Choice Requires="x14">
            <control shapeId="13388" r:id="rId61" name="Check Box 76">
              <controlPr defaultSize="0" autoFill="0" autoLine="0" autoPict="0">
                <anchor moveWithCells="1">
                  <from>
                    <xdr:col>6</xdr:col>
                    <xdr:colOff>12700</xdr:colOff>
                    <xdr:row>95</xdr:row>
                    <xdr:rowOff>31750</xdr:rowOff>
                  </from>
                  <to>
                    <xdr:col>6</xdr:col>
                    <xdr:colOff>406400</xdr:colOff>
                    <xdr:row>95</xdr:row>
                    <xdr:rowOff>171450</xdr:rowOff>
                  </to>
                </anchor>
              </controlPr>
            </control>
          </mc:Choice>
        </mc:AlternateContent>
        <mc:AlternateContent xmlns:mc="http://schemas.openxmlformats.org/markup-compatibility/2006">
          <mc:Choice Requires="x14">
            <control shapeId="13389" r:id="rId62" name="Check Box 77">
              <controlPr defaultSize="0" autoFill="0" autoLine="0" autoPict="0">
                <anchor moveWithCells="1">
                  <from>
                    <xdr:col>6</xdr:col>
                    <xdr:colOff>12700</xdr:colOff>
                    <xdr:row>96</xdr:row>
                    <xdr:rowOff>31750</xdr:rowOff>
                  </from>
                  <to>
                    <xdr:col>6</xdr:col>
                    <xdr:colOff>406400</xdr:colOff>
                    <xdr:row>96</xdr:row>
                    <xdr:rowOff>171450</xdr:rowOff>
                  </to>
                </anchor>
              </controlPr>
            </control>
          </mc:Choice>
        </mc:AlternateContent>
        <mc:AlternateContent xmlns:mc="http://schemas.openxmlformats.org/markup-compatibility/2006">
          <mc:Choice Requires="x14">
            <control shapeId="13390" r:id="rId63" name="Check Box 78">
              <controlPr defaultSize="0" autoFill="0" autoLine="0" autoPict="0">
                <anchor moveWithCells="1">
                  <from>
                    <xdr:col>6</xdr:col>
                    <xdr:colOff>12700</xdr:colOff>
                    <xdr:row>98</xdr:row>
                    <xdr:rowOff>6350</xdr:rowOff>
                  </from>
                  <to>
                    <xdr:col>6</xdr:col>
                    <xdr:colOff>406400</xdr:colOff>
                    <xdr:row>98</xdr:row>
                    <xdr:rowOff>146050</xdr:rowOff>
                  </to>
                </anchor>
              </controlPr>
            </control>
          </mc:Choice>
        </mc:AlternateContent>
        <mc:AlternateContent xmlns:mc="http://schemas.openxmlformats.org/markup-compatibility/2006">
          <mc:Choice Requires="x14">
            <control shapeId="13391" r:id="rId64" name="Check Box 79">
              <controlPr defaultSize="0" autoFill="0" autoLine="0" autoPict="0">
                <anchor moveWithCells="1">
                  <from>
                    <xdr:col>6</xdr:col>
                    <xdr:colOff>12700</xdr:colOff>
                    <xdr:row>100</xdr:row>
                    <xdr:rowOff>222250</xdr:rowOff>
                  </from>
                  <to>
                    <xdr:col>6</xdr:col>
                    <xdr:colOff>406400</xdr:colOff>
                    <xdr:row>100</xdr:row>
                    <xdr:rowOff>361950</xdr:rowOff>
                  </to>
                </anchor>
              </controlPr>
            </control>
          </mc:Choice>
        </mc:AlternateContent>
        <mc:AlternateContent xmlns:mc="http://schemas.openxmlformats.org/markup-compatibility/2006">
          <mc:Choice Requires="x14">
            <control shapeId="13392" r:id="rId65" name="Check Box 80">
              <controlPr defaultSize="0" autoFill="0" autoLine="0" autoPict="0">
                <anchor moveWithCells="1">
                  <from>
                    <xdr:col>6</xdr:col>
                    <xdr:colOff>12700</xdr:colOff>
                    <xdr:row>101</xdr:row>
                    <xdr:rowOff>88900</xdr:rowOff>
                  </from>
                  <to>
                    <xdr:col>6</xdr:col>
                    <xdr:colOff>406400</xdr:colOff>
                    <xdr:row>101</xdr:row>
                    <xdr:rowOff>228600</xdr:rowOff>
                  </to>
                </anchor>
              </controlPr>
            </control>
          </mc:Choice>
        </mc:AlternateContent>
        <mc:AlternateContent xmlns:mc="http://schemas.openxmlformats.org/markup-compatibility/2006">
          <mc:Choice Requires="x14">
            <control shapeId="13393" r:id="rId66" name="Check Box 81">
              <controlPr defaultSize="0" autoFill="0" autoLine="0" autoPict="0">
                <anchor moveWithCells="1">
                  <from>
                    <xdr:col>6</xdr:col>
                    <xdr:colOff>12700</xdr:colOff>
                    <xdr:row>102</xdr:row>
                    <xdr:rowOff>31750</xdr:rowOff>
                  </from>
                  <to>
                    <xdr:col>6</xdr:col>
                    <xdr:colOff>406400</xdr:colOff>
                    <xdr:row>102</xdr:row>
                    <xdr:rowOff>171450</xdr:rowOff>
                  </to>
                </anchor>
              </controlPr>
            </control>
          </mc:Choice>
        </mc:AlternateContent>
        <mc:AlternateContent xmlns:mc="http://schemas.openxmlformats.org/markup-compatibility/2006">
          <mc:Choice Requires="x14">
            <control shapeId="13394" r:id="rId67" name="Check Box 82">
              <controlPr defaultSize="0" autoFill="0" autoLine="0" autoPict="0">
                <anchor moveWithCells="1">
                  <from>
                    <xdr:col>6</xdr:col>
                    <xdr:colOff>12700</xdr:colOff>
                    <xdr:row>103</xdr:row>
                    <xdr:rowOff>31750</xdr:rowOff>
                  </from>
                  <to>
                    <xdr:col>6</xdr:col>
                    <xdr:colOff>406400</xdr:colOff>
                    <xdr:row>103</xdr:row>
                    <xdr:rowOff>171450</xdr:rowOff>
                  </to>
                </anchor>
              </controlPr>
            </control>
          </mc:Choice>
        </mc:AlternateContent>
        <mc:AlternateContent xmlns:mc="http://schemas.openxmlformats.org/markup-compatibility/2006">
          <mc:Choice Requires="x14">
            <control shapeId="13395" r:id="rId68" name="Check Box 83">
              <controlPr defaultSize="0" autoFill="0" autoLine="0" autoPict="0">
                <anchor moveWithCells="1">
                  <from>
                    <xdr:col>6</xdr:col>
                    <xdr:colOff>12700</xdr:colOff>
                    <xdr:row>104</xdr:row>
                    <xdr:rowOff>31750</xdr:rowOff>
                  </from>
                  <to>
                    <xdr:col>6</xdr:col>
                    <xdr:colOff>406400</xdr:colOff>
                    <xdr:row>104</xdr:row>
                    <xdr:rowOff>171450</xdr:rowOff>
                  </to>
                </anchor>
              </controlPr>
            </control>
          </mc:Choice>
        </mc:AlternateContent>
        <mc:AlternateContent xmlns:mc="http://schemas.openxmlformats.org/markup-compatibility/2006">
          <mc:Choice Requires="x14">
            <control shapeId="13396" r:id="rId69" name="Check Box 84">
              <controlPr defaultSize="0" autoFill="0" autoLine="0" autoPict="0">
                <anchor moveWithCells="1">
                  <from>
                    <xdr:col>6</xdr:col>
                    <xdr:colOff>19050</xdr:colOff>
                    <xdr:row>105</xdr:row>
                    <xdr:rowOff>127000</xdr:rowOff>
                  </from>
                  <to>
                    <xdr:col>6</xdr:col>
                    <xdr:colOff>412750</xdr:colOff>
                    <xdr:row>106</xdr:row>
                    <xdr:rowOff>76200</xdr:rowOff>
                  </to>
                </anchor>
              </controlPr>
            </control>
          </mc:Choice>
        </mc:AlternateContent>
        <mc:AlternateContent xmlns:mc="http://schemas.openxmlformats.org/markup-compatibility/2006">
          <mc:Choice Requires="x14">
            <control shapeId="13397" r:id="rId70" name="Check Box 85">
              <controlPr defaultSize="0" autoFill="0" autoLine="0" autoPict="0">
                <anchor moveWithCells="1">
                  <from>
                    <xdr:col>6</xdr:col>
                    <xdr:colOff>12700</xdr:colOff>
                    <xdr:row>107</xdr:row>
                    <xdr:rowOff>12700</xdr:rowOff>
                  </from>
                  <to>
                    <xdr:col>6</xdr:col>
                    <xdr:colOff>406400</xdr:colOff>
                    <xdr:row>107</xdr:row>
                    <xdr:rowOff>152400</xdr:rowOff>
                  </to>
                </anchor>
              </controlPr>
            </control>
          </mc:Choice>
        </mc:AlternateContent>
        <mc:AlternateContent xmlns:mc="http://schemas.openxmlformats.org/markup-compatibility/2006">
          <mc:Choice Requires="x14">
            <control shapeId="13398" r:id="rId71" name="Check Box 86">
              <controlPr defaultSize="0" autoFill="0" autoLine="0" autoPict="0">
                <anchor moveWithCells="1">
                  <from>
                    <xdr:col>6</xdr:col>
                    <xdr:colOff>12700</xdr:colOff>
                    <xdr:row>108</xdr:row>
                    <xdr:rowOff>361950</xdr:rowOff>
                  </from>
                  <to>
                    <xdr:col>6</xdr:col>
                    <xdr:colOff>406400</xdr:colOff>
                    <xdr:row>109</xdr:row>
                    <xdr:rowOff>133350</xdr:rowOff>
                  </to>
                </anchor>
              </controlPr>
            </control>
          </mc:Choice>
        </mc:AlternateContent>
        <mc:AlternateContent xmlns:mc="http://schemas.openxmlformats.org/markup-compatibility/2006">
          <mc:Choice Requires="x14">
            <control shapeId="13399" r:id="rId72" name="Check Box 87">
              <controlPr defaultSize="0" autoFill="0" autoLine="0" autoPict="0">
                <anchor moveWithCells="1">
                  <from>
                    <xdr:col>6</xdr:col>
                    <xdr:colOff>12700</xdr:colOff>
                    <xdr:row>111</xdr:row>
                    <xdr:rowOff>190500</xdr:rowOff>
                  </from>
                  <to>
                    <xdr:col>6</xdr:col>
                    <xdr:colOff>406400</xdr:colOff>
                    <xdr:row>111</xdr:row>
                    <xdr:rowOff>330200</xdr:rowOff>
                  </to>
                </anchor>
              </controlPr>
            </control>
          </mc:Choice>
        </mc:AlternateContent>
        <mc:AlternateContent xmlns:mc="http://schemas.openxmlformats.org/markup-compatibility/2006">
          <mc:Choice Requires="x14">
            <control shapeId="13400" r:id="rId73" name="Check Box 88">
              <controlPr defaultSize="0" autoFill="0" autoLine="0" autoPict="0">
                <anchor moveWithCells="1">
                  <from>
                    <xdr:col>6</xdr:col>
                    <xdr:colOff>12700</xdr:colOff>
                    <xdr:row>113</xdr:row>
                    <xdr:rowOff>139700</xdr:rowOff>
                  </from>
                  <to>
                    <xdr:col>6</xdr:col>
                    <xdr:colOff>406400</xdr:colOff>
                    <xdr:row>114</xdr:row>
                    <xdr:rowOff>88900</xdr:rowOff>
                  </to>
                </anchor>
              </controlPr>
            </control>
          </mc:Choice>
        </mc:AlternateContent>
        <mc:AlternateContent xmlns:mc="http://schemas.openxmlformats.org/markup-compatibility/2006">
          <mc:Choice Requires="x14">
            <control shapeId="13401" r:id="rId74" name="Check Box 89">
              <controlPr defaultSize="0" autoFill="0" autoLine="0" autoPict="0">
                <anchor moveWithCells="1">
                  <from>
                    <xdr:col>6</xdr:col>
                    <xdr:colOff>19050</xdr:colOff>
                    <xdr:row>115</xdr:row>
                    <xdr:rowOff>127000</xdr:rowOff>
                  </from>
                  <to>
                    <xdr:col>6</xdr:col>
                    <xdr:colOff>412750</xdr:colOff>
                    <xdr:row>116</xdr:row>
                    <xdr:rowOff>76200</xdr:rowOff>
                  </to>
                </anchor>
              </controlPr>
            </control>
          </mc:Choice>
        </mc:AlternateContent>
        <mc:AlternateContent xmlns:mc="http://schemas.openxmlformats.org/markup-compatibility/2006">
          <mc:Choice Requires="x14">
            <control shapeId="13402" r:id="rId75" name="Check Box 90">
              <controlPr defaultSize="0" autoFill="0" autoLine="0" autoPict="0">
                <anchor moveWithCells="1">
                  <from>
                    <xdr:col>6</xdr:col>
                    <xdr:colOff>12700</xdr:colOff>
                    <xdr:row>119</xdr:row>
                    <xdr:rowOff>120650</xdr:rowOff>
                  </from>
                  <to>
                    <xdr:col>6</xdr:col>
                    <xdr:colOff>406400</xdr:colOff>
                    <xdr:row>120</xdr:row>
                    <xdr:rowOff>76200</xdr:rowOff>
                  </to>
                </anchor>
              </controlPr>
            </control>
          </mc:Choice>
        </mc:AlternateContent>
        <mc:AlternateContent xmlns:mc="http://schemas.openxmlformats.org/markup-compatibility/2006">
          <mc:Choice Requires="x14">
            <control shapeId="13403" r:id="rId76" name="Check Box 91">
              <controlPr defaultSize="0" autoFill="0" autoLine="0" autoPict="0">
                <anchor moveWithCells="1">
                  <from>
                    <xdr:col>6</xdr:col>
                    <xdr:colOff>12700</xdr:colOff>
                    <xdr:row>122</xdr:row>
                    <xdr:rowOff>133350</xdr:rowOff>
                  </from>
                  <to>
                    <xdr:col>6</xdr:col>
                    <xdr:colOff>406400</xdr:colOff>
                    <xdr:row>123</xdr:row>
                    <xdr:rowOff>88900</xdr:rowOff>
                  </to>
                </anchor>
              </controlPr>
            </control>
          </mc:Choice>
        </mc:AlternateContent>
        <mc:AlternateContent xmlns:mc="http://schemas.openxmlformats.org/markup-compatibility/2006">
          <mc:Choice Requires="x14">
            <control shapeId="13404" r:id="rId77" name="Check Box 92">
              <controlPr defaultSize="0" autoFill="0" autoLine="0" autoPict="0">
                <anchor moveWithCells="1">
                  <from>
                    <xdr:col>6</xdr:col>
                    <xdr:colOff>12700</xdr:colOff>
                    <xdr:row>124</xdr:row>
                    <xdr:rowOff>95250</xdr:rowOff>
                  </from>
                  <to>
                    <xdr:col>6</xdr:col>
                    <xdr:colOff>406400</xdr:colOff>
                    <xdr:row>125</xdr:row>
                    <xdr:rowOff>0</xdr:rowOff>
                  </to>
                </anchor>
              </controlPr>
            </control>
          </mc:Choice>
        </mc:AlternateContent>
        <mc:AlternateContent xmlns:mc="http://schemas.openxmlformats.org/markup-compatibility/2006">
          <mc:Choice Requires="x14">
            <control shapeId="13405" r:id="rId78" name="Check Box 93">
              <controlPr defaultSize="0" autoFill="0" autoLine="0" autoPict="0">
                <anchor moveWithCells="1">
                  <from>
                    <xdr:col>6</xdr:col>
                    <xdr:colOff>12700</xdr:colOff>
                    <xdr:row>125</xdr:row>
                    <xdr:rowOff>139700</xdr:rowOff>
                  </from>
                  <to>
                    <xdr:col>6</xdr:col>
                    <xdr:colOff>406400</xdr:colOff>
                    <xdr:row>126</xdr:row>
                    <xdr:rowOff>95250</xdr:rowOff>
                  </to>
                </anchor>
              </controlPr>
            </control>
          </mc:Choice>
        </mc:AlternateContent>
        <mc:AlternateContent xmlns:mc="http://schemas.openxmlformats.org/markup-compatibility/2006">
          <mc:Choice Requires="x14">
            <control shapeId="13406" r:id="rId79" name="Check Box 94">
              <controlPr defaultSize="0" autoFill="0" autoLine="0" autoPict="0">
                <anchor moveWithCells="1">
                  <from>
                    <xdr:col>6</xdr:col>
                    <xdr:colOff>12700</xdr:colOff>
                    <xdr:row>128</xdr:row>
                    <xdr:rowOff>57150</xdr:rowOff>
                  </from>
                  <to>
                    <xdr:col>6</xdr:col>
                    <xdr:colOff>406400</xdr:colOff>
                    <xdr:row>129</xdr:row>
                    <xdr:rowOff>12700</xdr:rowOff>
                  </to>
                </anchor>
              </controlPr>
            </control>
          </mc:Choice>
        </mc:AlternateContent>
        <mc:AlternateContent xmlns:mc="http://schemas.openxmlformats.org/markup-compatibility/2006">
          <mc:Choice Requires="x14">
            <control shapeId="13407" r:id="rId80" name="Check Box 95">
              <controlPr defaultSize="0" autoFill="0" autoLine="0" autoPict="0">
                <anchor moveWithCells="1">
                  <from>
                    <xdr:col>6</xdr:col>
                    <xdr:colOff>12700</xdr:colOff>
                    <xdr:row>132</xdr:row>
                    <xdr:rowOff>12700</xdr:rowOff>
                  </from>
                  <to>
                    <xdr:col>6</xdr:col>
                    <xdr:colOff>406400</xdr:colOff>
                    <xdr:row>132</xdr:row>
                    <xdr:rowOff>152400</xdr:rowOff>
                  </to>
                </anchor>
              </controlPr>
            </control>
          </mc:Choice>
        </mc:AlternateContent>
        <mc:AlternateContent xmlns:mc="http://schemas.openxmlformats.org/markup-compatibility/2006">
          <mc:Choice Requires="x14">
            <control shapeId="13408" r:id="rId81" name="Check Box 96">
              <controlPr defaultSize="0" autoFill="0" autoLine="0" autoPict="0">
                <anchor moveWithCells="1">
                  <from>
                    <xdr:col>6</xdr:col>
                    <xdr:colOff>12700</xdr:colOff>
                    <xdr:row>134</xdr:row>
                    <xdr:rowOff>330200</xdr:rowOff>
                  </from>
                  <to>
                    <xdr:col>6</xdr:col>
                    <xdr:colOff>406400</xdr:colOff>
                    <xdr:row>135</xdr:row>
                    <xdr:rowOff>139700</xdr:rowOff>
                  </to>
                </anchor>
              </controlPr>
            </control>
          </mc:Choice>
        </mc:AlternateContent>
        <mc:AlternateContent xmlns:mc="http://schemas.openxmlformats.org/markup-compatibility/2006">
          <mc:Choice Requires="x14">
            <control shapeId="13409" r:id="rId82" name="Check Box 97">
              <controlPr defaultSize="0" autoFill="0" autoLine="0" autoPict="0">
                <anchor moveWithCells="1">
                  <from>
                    <xdr:col>6</xdr:col>
                    <xdr:colOff>12700</xdr:colOff>
                    <xdr:row>136</xdr:row>
                    <xdr:rowOff>133350</xdr:rowOff>
                  </from>
                  <to>
                    <xdr:col>6</xdr:col>
                    <xdr:colOff>406400</xdr:colOff>
                    <xdr:row>136</xdr:row>
                    <xdr:rowOff>273050</xdr:rowOff>
                  </to>
                </anchor>
              </controlPr>
            </control>
          </mc:Choice>
        </mc:AlternateContent>
        <mc:AlternateContent xmlns:mc="http://schemas.openxmlformats.org/markup-compatibility/2006">
          <mc:Choice Requires="x14">
            <control shapeId="13410" r:id="rId83" name="Check Box 98">
              <controlPr defaultSize="0" autoFill="0" autoLine="0" autoPict="0">
                <anchor moveWithCells="1">
                  <from>
                    <xdr:col>6</xdr:col>
                    <xdr:colOff>12700</xdr:colOff>
                    <xdr:row>137</xdr:row>
                    <xdr:rowOff>19050</xdr:rowOff>
                  </from>
                  <to>
                    <xdr:col>6</xdr:col>
                    <xdr:colOff>406400</xdr:colOff>
                    <xdr:row>137</xdr:row>
                    <xdr:rowOff>158750</xdr:rowOff>
                  </to>
                </anchor>
              </controlPr>
            </control>
          </mc:Choice>
        </mc:AlternateContent>
        <mc:AlternateContent xmlns:mc="http://schemas.openxmlformats.org/markup-compatibility/2006">
          <mc:Choice Requires="x14">
            <control shapeId="13412" r:id="rId84" name="Check Box 100">
              <controlPr defaultSize="0" autoFill="0" autoLine="0" autoPict="0">
                <anchor moveWithCells="1">
                  <from>
                    <xdr:col>6</xdr:col>
                    <xdr:colOff>12700</xdr:colOff>
                    <xdr:row>138</xdr:row>
                    <xdr:rowOff>171450</xdr:rowOff>
                  </from>
                  <to>
                    <xdr:col>6</xdr:col>
                    <xdr:colOff>406400</xdr:colOff>
                    <xdr:row>139</xdr:row>
                    <xdr:rowOff>0</xdr:rowOff>
                  </to>
                </anchor>
              </controlPr>
            </control>
          </mc:Choice>
        </mc:AlternateContent>
        <mc:AlternateContent xmlns:mc="http://schemas.openxmlformats.org/markup-compatibility/2006">
          <mc:Choice Requires="x14">
            <control shapeId="13413" r:id="rId85" name="Check Box 101">
              <controlPr defaultSize="0" autoFill="0" autoLine="0" autoPict="0">
                <anchor moveWithCells="1">
                  <from>
                    <xdr:col>6</xdr:col>
                    <xdr:colOff>12700</xdr:colOff>
                    <xdr:row>140</xdr:row>
                    <xdr:rowOff>120650</xdr:rowOff>
                  </from>
                  <to>
                    <xdr:col>6</xdr:col>
                    <xdr:colOff>406400</xdr:colOff>
                    <xdr:row>141</xdr:row>
                    <xdr:rowOff>69850</xdr:rowOff>
                  </to>
                </anchor>
              </controlPr>
            </control>
          </mc:Choice>
        </mc:AlternateContent>
        <mc:AlternateContent xmlns:mc="http://schemas.openxmlformats.org/markup-compatibility/2006">
          <mc:Choice Requires="x14">
            <control shapeId="13415" r:id="rId86" name="Check Box 103">
              <controlPr defaultSize="0" autoFill="0" autoLine="0" autoPict="0">
                <anchor moveWithCells="1">
                  <from>
                    <xdr:col>6</xdr:col>
                    <xdr:colOff>12700</xdr:colOff>
                    <xdr:row>144</xdr:row>
                    <xdr:rowOff>12700</xdr:rowOff>
                  </from>
                  <to>
                    <xdr:col>6</xdr:col>
                    <xdr:colOff>406400</xdr:colOff>
                    <xdr:row>144</xdr:row>
                    <xdr:rowOff>152400</xdr:rowOff>
                  </to>
                </anchor>
              </controlPr>
            </control>
          </mc:Choice>
        </mc:AlternateContent>
        <mc:AlternateContent xmlns:mc="http://schemas.openxmlformats.org/markup-compatibility/2006">
          <mc:Choice Requires="x14">
            <control shapeId="13416" r:id="rId87" name="Check Box 104">
              <controlPr defaultSize="0" autoFill="0" autoLine="0" autoPict="0">
                <anchor moveWithCells="1">
                  <from>
                    <xdr:col>6</xdr:col>
                    <xdr:colOff>12700</xdr:colOff>
                    <xdr:row>147</xdr:row>
                    <xdr:rowOff>139700</xdr:rowOff>
                  </from>
                  <to>
                    <xdr:col>6</xdr:col>
                    <xdr:colOff>406400</xdr:colOff>
                    <xdr:row>148</xdr:row>
                    <xdr:rowOff>82550</xdr:rowOff>
                  </to>
                </anchor>
              </controlPr>
            </control>
          </mc:Choice>
        </mc:AlternateContent>
        <mc:AlternateContent xmlns:mc="http://schemas.openxmlformats.org/markup-compatibility/2006">
          <mc:Choice Requires="x14">
            <control shapeId="13417" r:id="rId88" name="Check Box 105">
              <controlPr defaultSize="0" autoFill="0" autoLine="0" autoPict="0">
                <anchor moveWithCells="1">
                  <from>
                    <xdr:col>6</xdr:col>
                    <xdr:colOff>12700</xdr:colOff>
                    <xdr:row>149</xdr:row>
                    <xdr:rowOff>184150</xdr:rowOff>
                  </from>
                  <to>
                    <xdr:col>6</xdr:col>
                    <xdr:colOff>406400</xdr:colOff>
                    <xdr:row>150</xdr:row>
                    <xdr:rowOff>139700</xdr:rowOff>
                  </to>
                </anchor>
              </controlPr>
            </control>
          </mc:Choice>
        </mc:AlternateContent>
        <mc:AlternateContent xmlns:mc="http://schemas.openxmlformats.org/markup-compatibility/2006">
          <mc:Choice Requires="x14">
            <control shapeId="13418" r:id="rId89" name="Check Box 106">
              <controlPr defaultSize="0" autoFill="0" autoLine="0" autoPict="0">
                <anchor moveWithCells="1">
                  <from>
                    <xdr:col>6</xdr:col>
                    <xdr:colOff>12700</xdr:colOff>
                    <xdr:row>62</xdr:row>
                    <xdr:rowOff>12700</xdr:rowOff>
                  </from>
                  <to>
                    <xdr:col>6</xdr:col>
                    <xdr:colOff>406400</xdr:colOff>
                    <xdr:row>62</xdr:row>
                    <xdr:rowOff>165100</xdr:rowOff>
                  </to>
                </anchor>
              </controlPr>
            </control>
          </mc:Choice>
        </mc:AlternateContent>
        <mc:AlternateContent xmlns:mc="http://schemas.openxmlformats.org/markup-compatibility/2006">
          <mc:Choice Requires="x14">
            <control shapeId="13419" r:id="rId90" name="Check Box 107">
              <controlPr defaultSize="0" autoFill="0" autoLine="0" autoPict="0">
                <anchor moveWithCells="1">
                  <from>
                    <xdr:col>6</xdr:col>
                    <xdr:colOff>12700</xdr:colOff>
                    <xdr:row>63</xdr:row>
                    <xdr:rowOff>12700</xdr:rowOff>
                  </from>
                  <to>
                    <xdr:col>6</xdr:col>
                    <xdr:colOff>406400</xdr:colOff>
                    <xdr:row>63</xdr:row>
                    <xdr:rowOff>165100</xdr:rowOff>
                  </to>
                </anchor>
              </controlPr>
            </control>
          </mc:Choice>
        </mc:AlternateContent>
        <mc:AlternateContent xmlns:mc="http://schemas.openxmlformats.org/markup-compatibility/2006">
          <mc:Choice Requires="x14">
            <control shapeId="13420" r:id="rId91" name="Check Box 108">
              <controlPr defaultSize="0" autoFill="0" autoLine="0" autoPict="0">
                <anchor moveWithCells="1">
                  <from>
                    <xdr:col>6</xdr:col>
                    <xdr:colOff>12700</xdr:colOff>
                    <xdr:row>49</xdr:row>
                    <xdr:rowOff>25400</xdr:rowOff>
                  </from>
                  <to>
                    <xdr:col>6</xdr:col>
                    <xdr:colOff>406400</xdr:colOff>
                    <xdr:row>49</xdr:row>
                    <xdr:rowOff>165100</xdr:rowOff>
                  </to>
                </anchor>
              </controlPr>
            </control>
          </mc:Choice>
        </mc:AlternateContent>
        <mc:AlternateContent xmlns:mc="http://schemas.openxmlformats.org/markup-compatibility/2006">
          <mc:Choice Requires="x14">
            <control shapeId="13421" r:id="rId92" name="Check Box 109">
              <controlPr defaultSize="0" autoFill="0" autoLine="0" autoPict="0">
                <anchor moveWithCells="1">
                  <from>
                    <xdr:col>6</xdr:col>
                    <xdr:colOff>12700</xdr:colOff>
                    <xdr:row>50</xdr:row>
                    <xdr:rowOff>31750</xdr:rowOff>
                  </from>
                  <to>
                    <xdr:col>6</xdr:col>
                    <xdr:colOff>406400</xdr:colOff>
                    <xdr:row>50</xdr:row>
                    <xdr:rowOff>171450</xdr:rowOff>
                  </to>
                </anchor>
              </controlPr>
            </control>
          </mc:Choice>
        </mc:AlternateContent>
        <mc:AlternateContent xmlns:mc="http://schemas.openxmlformats.org/markup-compatibility/2006">
          <mc:Choice Requires="x14">
            <control shapeId="13422" r:id="rId93" name="Check Box 110">
              <controlPr defaultSize="0" autoFill="0" autoLine="0" autoPict="0">
                <anchor moveWithCells="1">
                  <from>
                    <xdr:col>8</xdr:col>
                    <xdr:colOff>6350</xdr:colOff>
                    <xdr:row>2</xdr:row>
                    <xdr:rowOff>355600</xdr:rowOff>
                  </from>
                  <to>
                    <xdr:col>8</xdr:col>
                    <xdr:colOff>431800</xdr:colOff>
                    <xdr:row>3</xdr:row>
                    <xdr:rowOff>177800</xdr:rowOff>
                  </to>
                </anchor>
              </controlPr>
            </control>
          </mc:Choice>
        </mc:AlternateContent>
        <mc:AlternateContent xmlns:mc="http://schemas.openxmlformats.org/markup-compatibility/2006">
          <mc:Choice Requires="x14">
            <control shapeId="13423" r:id="rId94" name="Check Box 111">
              <controlPr defaultSize="0" autoFill="0" autoLine="0" autoPict="0">
                <anchor moveWithCells="1" sizeWithCells="1">
                  <from>
                    <xdr:col>8</xdr:col>
                    <xdr:colOff>12700</xdr:colOff>
                    <xdr:row>4</xdr:row>
                    <xdr:rowOff>25400</xdr:rowOff>
                  </from>
                  <to>
                    <xdr:col>8</xdr:col>
                    <xdr:colOff>406400</xdr:colOff>
                    <xdr:row>4</xdr:row>
                    <xdr:rowOff>171450</xdr:rowOff>
                  </to>
                </anchor>
              </controlPr>
            </control>
          </mc:Choice>
        </mc:AlternateContent>
        <mc:AlternateContent xmlns:mc="http://schemas.openxmlformats.org/markup-compatibility/2006">
          <mc:Choice Requires="x14">
            <control shapeId="13424" r:id="rId95" name="Check Box 112">
              <controlPr defaultSize="0" autoFill="0" autoLine="0" autoPict="0">
                <anchor moveWithCells="1" sizeWithCells="1">
                  <from>
                    <xdr:col>8</xdr:col>
                    <xdr:colOff>6350</xdr:colOff>
                    <xdr:row>5</xdr:row>
                    <xdr:rowOff>38100</xdr:rowOff>
                  </from>
                  <to>
                    <xdr:col>8</xdr:col>
                    <xdr:colOff>400050</xdr:colOff>
                    <xdr:row>5</xdr:row>
                    <xdr:rowOff>184150</xdr:rowOff>
                  </to>
                </anchor>
              </controlPr>
            </control>
          </mc:Choice>
        </mc:AlternateContent>
        <mc:AlternateContent xmlns:mc="http://schemas.openxmlformats.org/markup-compatibility/2006">
          <mc:Choice Requires="x14">
            <control shapeId="13425" r:id="rId96" name="Check Box 113">
              <controlPr defaultSize="0" autoFill="0" autoLine="0" autoPict="0">
                <anchor moveWithCells="1" sizeWithCells="1">
                  <from>
                    <xdr:col>8</xdr:col>
                    <xdr:colOff>6350</xdr:colOff>
                    <xdr:row>6</xdr:row>
                    <xdr:rowOff>101600</xdr:rowOff>
                  </from>
                  <to>
                    <xdr:col>8</xdr:col>
                    <xdr:colOff>400050</xdr:colOff>
                    <xdr:row>6</xdr:row>
                    <xdr:rowOff>247650</xdr:rowOff>
                  </to>
                </anchor>
              </controlPr>
            </control>
          </mc:Choice>
        </mc:AlternateContent>
        <mc:AlternateContent xmlns:mc="http://schemas.openxmlformats.org/markup-compatibility/2006">
          <mc:Choice Requires="x14">
            <control shapeId="13426" r:id="rId97" name="Check Box 114">
              <controlPr defaultSize="0" autoFill="0" autoLine="0" autoPict="0">
                <anchor moveWithCells="1" sizeWithCells="1">
                  <from>
                    <xdr:col>8</xdr:col>
                    <xdr:colOff>6350</xdr:colOff>
                    <xdr:row>7</xdr:row>
                    <xdr:rowOff>12700</xdr:rowOff>
                  </from>
                  <to>
                    <xdr:col>8</xdr:col>
                    <xdr:colOff>400050</xdr:colOff>
                    <xdr:row>7</xdr:row>
                    <xdr:rowOff>158750</xdr:rowOff>
                  </to>
                </anchor>
              </controlPr>
            </control>
          </mc:Choice>
        </mc:AlternateContent>
        <mc:AlternateContent xmlns:mc="http://schemas.openxmlformats.org/markup-compatibility/2006">
          <mc:Choice Requires="x14">
            <control shapeId="13427" r:id="rId98" name="Check Box 115">
              <controlPr defaultSize="0" autoFill="0" autoLine="0" autoPict="0">
                <anchor moveWithCells="1" sizeWithCells="1">
                  <from>
                    <xdr:col>8</xdr:col>
                    <xdr:colOff>6350</xdr:colOff>
                    <xdr:row>8</xdr:row>
                    <xdr:rowOff>133350</xdr:rowOff>
                  </from>
                  <to>
                    <xdr:col>8</xdr:col>
                    <xdr:colOff>400050</xdr:colOff>
                    <xdr:row>8</xdr:row>
                    <xdr:rowOff>279400</xdr:rowOff>
                  </to>
                </anchor>
              </controlPr>
            </control>
          </mc:Choice>
        </mc:AlternateContent>
        <mc:AlternateContent xmlns:mc="http://schemas.openxmlformats.org/markup-compatibility/2006">
          <mc:Choice Requires="x14">
            <control shapeId="13428" r:id="rId99" name="Check Box 116">
              <controlPr defaultSize="0" autoFill="0" autoLine="0" autoPict="0">
                <anchor moveWithCells="1" sizeWithCells="1">
                  <from>
                    <xdr:col>8</xdr:col>
                    <xdr:colOff>6350</xdr:colOff>
                    <xdr:row>9</xdr:row>
                    <xdr:rowOff>95250</xdr:rowOff>
                  </from>
                  <to>
                    <xdr:col>8</xdr:col>
                    <xdr:colOff>400050</xdr:colOff>
                    <xdr:row>9</xdr:row>
                    <xdr:rowOff>241300</xdr:rowOff>
                  </to>
                </anchor>
              </controlPr>
            </control>
          </mc:Choice>
        </mc:AlternateContent>
        <mc:AlternateContent xmlns:mc="http://schemas.openxmlformats.org/markup-compatibility/2006">
          <mc:Choice Requires="x14">
            <control shapeId="13429" r:id="rId100" name="Check Box 117">
              <controlPr defaultSize="0" autoFill="0" autoLine="0" autoPict="0">
                <anchor moveWithCells="1" sizeWithCells="1">
                  <from>
                    <xdr:col>8</xdr:col>
                    <xdr:colOff>6350</xdr:colOff>
                    <xdr:row>10</xdr:row>
                    <xdr:rowOff>260350</xdr:rowOff>
                  </from>
                  <to>
                    <xdr:col>8</xdr:col>
                    <xdr:colOff>400050</xdr:colOff>
                    <xdr:row>10</xdr:row>
                    <xdr:rowOff>406400</xdr:rowOff>
                  </to>
                </anchor>
              </controlPr>
            </control>
          </mc:Choice>
        </mc:AlternateContent>
        <mc:AlternateContent xmlns:mc="http://schemas.openxmlformats.org/markup-compatibility/2006">
          <mc:Choice Requires="x14">
            <control shapeId="13430" r:id="rId101" name="Check Box 118">
              <controlPr defaultSize="0" autoFill="0" autoLine="0" autoPict="0">
                <anchor moveWithCells="1" sizeWithCells="1">
                  <from>
                    <xdr:col>8</xdr:col>
                    <xdr:colOff>6350</xdr:colOff>
                    <xdr:row>11</xdr:row>
                    <xdr:rowOff>209550</xdr:rowOff>
                  </from>
                  <to>
                    <xdr:col>8</xdr:col>
                    <xdr:colOff>400050</xdr:colOff>
                    <xdr:row>11</xdr:row>
                    <xdr:rowOff>355600</xdr:rowOff>
                  </to>
                </anchor>
              </controlPr>
            </control>
          </mc:Choice>
        </mc:AlternateContent>
        <mc:AlternateContent xmlns:mc="http://schemas.openxmlformats.org/markup-compatibility/2006">
          <mc:Choice Requires="x14">
            <control shapeId="13431" r:id="rId102" name="Check Box 119">
              <controlPr defaultSize="0" autoFill="0" autoLine="0" autoPict="0">
                <anchor moveWithCells="1" sizeWithCells="1">
                  <from>
                    <xdr:col>8</xdr:col>
                    <xdr:colOff>6350</xdr:colOff>
                    <xdr:row>12</xdr:row>
                    <xdr:rowOff>209550</xdr:rowOff>
                  </from>
                  <to>
                    <xdr:col>8</xdr:col>
                    <xdr:colOff>400050</xdr:colOff>
                    <xdr:row>12</xdr:row>
                    <xdr:rowOff>355600</xdr:rowOff>
                  </to>
                </anchor>
              </controlPr>
            </control>
          </mc:Choice>
        </mc:AlternateContent>
        <mc:AlternateContent xmlns:mc="http://schemas.openxmlformats.org/markup-compatibility/2006">
          <mc:Choice Requires="x14">
            <control shapeId="13432" r:id="rId103" name="Check Box 120">
              <controlPr defaultSize="0" autoFill="0" autoLine="0" autoPict="0">
                <anchor moveWithCells="1" sizeWithCells="1">
                  <from>
                    <xdr:col>8</xdr:col>
                    <xdr:colOff>6350</xdr:colOff>
                    <xdr:row>13</xdr:row>
                    <xdr:rowOff>38100</xdr:rowOff>
                  </from>
                  <to>
                    <xdr:col>8</xdr:col>
                    <xdr:colOff>400050</xdr:colOff>
                    <xdr:row>13</xdr:row>
                    <xdr:rowOff>184150</xdr:rowOff>
                  </to>
                </anchor>
              </controlPr>
            </control>
          </mc:Choice>
        </mc:AlternateContent>
        <mc:AlternateContent xmlns:mc="http://schemas.openxmlformats.org/markup-compatibility/2006">
          <mc:Choice Requires="x14">
            <control shapeId="13433" r:id="rId104" name="Check Box 121">
              <controlPr defaultSize="0" autoFill="0" autoLine="0" autoPict="0">
                <anchor moveWithCells="1" sizeWithCells="1">
                  <from>
                    <xdr:col>8</xdr:col>
                    <xdr:colOff>6350</xdr:colOff>
                    <xdr:row>14</xdr:row>
                    <xdr:rowOff>38100</xdr:rowOff>
                  </from>
                  <to>
                    <xdr:col>8</xdr:col>
                    <xdr:colOff>400050</xdr:colOff>
                    <xdr:row>14</xdr:row>
                    <xdr:rowOff>184150</xdr:rowOff>
                  </to>
                </anchor>
              </controlPr>
            </control>
          </mc:Choice>
        </mc:AlternateContent>
        <mc:AlternateContent xmlns:mc="http://schemas.openxmlformats.org/markup-compatibility/2006">
          <mc:Choice Requires="x14">
            <control shapeId="13434" r:id="rId105" name="Check Box 122">
              <controlPr defaultSize="0" autoFill="0" autoLine="0" autoPict="0">
                <anchor moveWithCells="1" sizeWithCells="1">
                  <from>
                    <xdr:col>8</xdr:col>
                    <xdr:colOff>6350</xdr:colOff>
                    <xdr:row>15</xdr:row>
                    <xdr:rowOff>38100</xdr:rowOff>
                  </from>
                  <to>
                    <xdr:col>8</xdr:col>
                    <xdr:colOff>400050</xdr:colOff>
                    <xdr:row>15</xdr:row>
                    <xdr:rowOff>184150</xdr:rowOff>
                  </to>
                </anchor>
              </controlPr>
            </control>
          </mc:Choice>
        </mc:AlternateContent>
        <mc:AlternateContent xmlns:mc="http://schemas.openxmlformats.org/markup-compatibility/2006">
          <mc:Choice Requires="x14">
            <control shapeId="13435" r:id="rId106" name="Check Box 123">
              <controlPr defaultSize="0" autoFill="0" autoLine="0" autoPict="0">
                <anchor moveWithCells="1" sizeWithCells="1">
                  <from>
                    <xdr:col>8</xdr:col>
                    <xdr:colOff>6350</xdr:colOff>
                    <xdr:row>16</xdr:row>
                    <xdr:rowOff>171450</xdr:rowOff>
                  </from>
                  <to>
                    <xdr:col>8</xdr:col>
                    <xdr:colOff>400050</xdr:colOff>
                    <xdr:row>16</xdr:row>
                    <xdr:rowOff>317500</xdr:rowOff>
                  </to>
                </anchor>
              </controlPr>
            </control>
          </mc:Choice>
        </mc:AlternateContent>
        <mc:AlternateContent xmlns:mc="http://schemas.openxmlformats.org/markup-compatibility/2006">
          <mc:Choice Requires="x14">
            <control shapeId="13436" r:id="rId107" name="Check Box 124">
              <controlPr defaultSize="0" autoFill="0" autoLine="0" autoPict="0">
                <anchor moveWithCells="1" sizeWithCells="1">
                  <from>
                    <xdr:col>8</xdr:col>
                    <xdr:colOff>0</xdr:colOff>
                    <xdr:row>17</xdr:row>
                    <xdr:rowOff>25400</xdr:rowOff>
                  </from>
                  <to>
                    <xdr:col>8</xdr:col>
                    <xdr:colOff>393700</xdr:colOff>
                    <xdr:row>17</xdr:row>
                    <xdr:rowOff>171450</xdr:rowOff>
                  </to>
                </anchor>
              </controlPr>
            </control>
          </mc:Choice>
        </mc:AlternateContent>
        <mc:AlternateContent xmlns:mc="http://schemas.openxmlformats.org/markup-compatibility/2006">
          <mc:Choice Requires="x14">
            <control shapeId="13437" r:id="rId108" name="Check Box 125">
              <controlPr defaultSize="0" autoFill="0" autoLine="0" autoPict="0">
                <anchor moveWithCells="1" sizeWithCells="1">
                  <from>
                    <xdr:col>8</xdr:col>
                    <xdr:colOff>6350</xdr:colOff>
                    <xdr:row>18</xdr:row>
                    <xdr:rowOff>222250</xdr:rowOff>
                  </from>
                  <to>
                    <xdr:col>8</xdr:col>
                    <xdr:colOff>400050</xdr:colOff>
                    <xdr:row>18</xdr:row>
                    <xdr:rowOff>368300</xdr:rowOff>
                  </to>
                </anchor>
              </controlPr>
            </control>
          </mc:Choice>
        </mc:AlternateContent>
        <mc:AlternateContent xmlns:mc="http://schemas.openxmlformats.org/markup-compatibility/2006">
          <mc:Choice Requires="x14">
            <control shapeId="13438" r:id="rId109" name="Check Box 126">
              <controlPr defaultSize="0" autoFill="0" autoLine="0" autoPict="0">
                <anchor moveWithCells="1" sizeWithCells="1">
                  <from>
                    <xdr:col>8</xdr:col>
                    <xdr:colOff>6350</xdr:colOff>
                    <xdr:row>19</xdr:row>
                    <xdr:rowOff>133350</xdr:rowOff>
                  </from>
                  <to>
                    <xdr:col>8</xdr:col>
                    <xdr:colOff>400050</xdr:colOff>
                    <xdr:row>19</xdr:row>
                    <xdr:rowOff>279400</xdr:rowOff>
                  </to>
                </anchor>
              </controlPr>
            </control>
          </mc:Choice>
        </mc:AlternateContent>
        <mc:AlternateContent xmlns:mc="http://schemas.openxmlformats.org/markup-compatibility/2006">
          <mc:Choice Requires="x14">
            <control shapeId="13439" r:id="rId110" name="Check Box 127">
              <controlPr defaultSize="0" autoFill="0" autoLine="0" autoPict="0">
                <anchor moveWithCells="1" sizeWithCells="1">
                  <from>
                    <xdr:col>8</xdr:col>
                    <xdr:colOff>6350</xdr:colOff>
                    <xdr:row>20</xdr:row>
                    <xdr:rowOff>25400</xdr:rowOff>
                  </from>
                  <to>
                    <xdr:col>8</xdr:col>
                    <xdr:colOff>400050</xdr:colOff>
                    <xdr:row>20</xdr:row>
                    <xdr:rowOff>171450</xdr:rowOff>
                  </to>
                </anchor>
              </controlPr>
            </control>
          </mc:Choice>
        </mc:AlternateContent>
        <mc:AlternateContent xmlns:mc="http://schemas.openxmlformats.org/markup-compatibility/2006">
          <mc:Choice Requires="x14">
            <control shapeId="13440" r:id="rId111" name="Check Box 128">
              <controlPr defaultSize="0" autoFill="0" autoLine="0" autoPict="0">
                <anchor moveWithCells="1" sizeWithCells="1">
                  <from>
                    <xdr:col>8</xdr:col>
                    <xdr:colOff>6350</xdr:colOff>
                    <xdr:row>21</xdr:row>
                    <xdr:rowOff>19050</xdr:rowOff>
                  </from>
                  <to>
                    <xdr:col>8</xdr:col>
                    <xdr:colOff>400050</xdr:colOff>
                    <xdr:row>21</xdr:row>
                    <xdr:rowOff>165100</xdr:rowOff>
                  </to>
                </anchor>
              </controlPr>
            </control>
          </mc:Choice>
        </mc:AlternateContent>
        <mc:AlternateContent xmlns:mc="http://schemas.openxmlformats.org/markup-compatibility/2006">
          <mc:Choice Requires="x14">
            <control shapeId="13441" r:id="rId112" name="Check Box 129">
              <controlPr defaultSize="0" autoFill="0" autoLine="0" autoPict="0">
                <anchor moveWithCells="1" sizeWithCells="1">
                  <from>
                    <xdr:col>8</xdr:col>
                    <xdr:colOff>6350</xdr:colOff>
                    <xdr:row>22</xdr:row>
                    <xdr:rowOff>95250</xdr:rowOff>
                  </from>
                  <to>
                    <xdr:col>8</xdr:col>
                    <xdr:colOff>400050</xdr:colOff>
                    <xdr:row>22</xdr:row>
                    <xdr:rowOff>241300</xdr:rowOff>
                  </to>
                </anchor>
              </controlPr>
            </control>
          </mc:Choice>
        </mc:AlternateContent>
        <mc:AlternateContent xmlns:mc="http://schemas.openxmlformats.org/markup-compatibility/2006">
          <mc:Choice Requires="x14">
            <control shapeId="13442" r:id="rId113" name="Check Box 130">
              <controlPr defaultSize="0" autoFill="0" autoLine="0" autoPict="0">
                <anchor moveWithCells="1" sizeWithCells="1">
                  <from>
                    <xdr:col>8</xdr:col>
                    <xdr:colOff>6350</xdr:colOff>
                    <xdr:row>23</xdr:row>
                    <xdr:rowOff>101600</xdr:rowOff>
                  </from>
                  <to>
                    <xdr:col>8</xdr:col>
                    <xdr:colOff>400050</xdr:colOff>
                    <xdr:row>23</xdr:row>
                    <xdr:rowOff>247650</xdr:rowOff>
                  </to>
                </anchor>
              </controlPr>
            </control>
          </mc:Choice>
        </mc:AlternateContent>
        <mc:AlternateContent xmlns:mc="http://schemas.openxmlformats.org/markup-compatibility/2006">
          <mc:Choice Requires="x14">
            <control shapeId="13443" r:id="rId114" name="Check Box 131">
              <controlPr defaultSize="0" autoFill="0" autoLine="0" autoPict="0">
                <anchor moveWithCells="1" sizeWithCells="1">
                  <from>
                    <xdr:col>8</xdr:col>
                    <xdr:colOff>6350</xdr:colOff>
                    <xdr:row>24</xdr:row>
                    <xdr:rowOff>38100</xdr:rowOff>
                  </from>
                  <to>
                    <xdr:col>8</xdr:col>
                    <xdr:colOff>400050</xdr:colOff>
                    <xdr:row>24</xdr:row>
                    <xdr:rowOff>184150</xdr:rowOff>
                  </to>
                </anchor>
              </controlPr>
            </control>
          </mc:Choice>
        </mc:AlternateContent>
        <mc:AlternateContent xmlns:mc="http://schemas.openxmlformats.org/markup-compatibility/2006">
          <mc:Choice Requires="x14">
            <control shapeId="13444" r:id="rId115" name="Check Box 132">
              <controlPr defaultSize="0" autoFill="0" autoLine="0" autoPict="0">
                <anchor moveWithCells="1" sizeWithCells="1">
                  <from>
                    <xdr:col>8</xdr:col>
                    <xdr:colOff>6350</xdr:colOff>
                    <xdr:row>25</xdr:row>
                    <xdr:rowOff>38100</xdr:rowOff>
                  </from>
                  <to>
                    <xdr:col>8</xdr:col>
                    <xdr:colOff>400050</xdr:colOff>
                    <xdr:row>26</xdr:row>
                    <xdr:rowOff>0</xdr:rowOff>
                  </to>
                </anchor>
              </controlPr>
            </control>
          </mc:Choice>
        </mc:AlternateContent>
        <mc:AlternateContent xmlns:mc="http://schemas.openxmlformats.org/markup-compatibility/2006">
          <mc:Choice Requires="x14">
            <control shapeId="13445" r:id="rId116" name="Check Box 133">
              <controlPr defaultSize="0" autoFill="0" autoLine="0" autoPict="0">
                <anchor moveWithCells="1" sizeWithCells="1">
                  <from>
                    <xdr:col>8</xdr:col>
                    <xdr:colOff>6350</xdr:colOff>
                    <xdr:row>26</xdr:row>
                    <xdr:rowOff>38100</xdr:rowOff>
                  </from>
                  <to>
                    <xdr:col>8</xdr:col>
                    <xdr:colOff>400050</xdr:colOff>
                    <xdr:row>27</xdr:row>
                    <xdr:rowOff>0</xdr:rowOff>
                  </to>
                </anchor>
              </controlPr>
            </control>
          </mc:Choice>
        </mc:AlternateContent>
        <mc:AlternateContent xmlns:mc="http://schemas.openxmlformats.org/markup-compatibility/2006">
          <mc:Choice Requires="x14">
            <control shapeId="13446" r:id="rId117" name="Check Box 134">
              <controlPr defaultSize="0" autoFill="0" autoLine="0" autoPict="0">
                <anchor moveWithCells="1" sizeWithCells="1">
                  <from>
                    <xdr:col>8</xdr:col>
                    <xdr:colOff>6350</xdr:colOff>
                    <xdr:row>27</xdr:row>
                    <xdr:rowOff>38100</xdr:rowOff>
                  </from>
                  <to>
                    <xdr:col>8</xdr:col>
                    <xdr:colOff>400050</xdr:colOff>
                    <xdr:row>28</xdr:row>
                    <xdr:rowOff>0</xdr:rowOff>
                  </to>
                </anchor>
              </controlPr>
            </control>
          </mc:Choice>
        </mc:AlternateContent>
        <mc:AlternateContent xmlns:mc="http://schemas.openxmlformats.org/markup-compatibility/2006">
          <mc:Choice Requires="x14">
            <control shapeId="13447" r:id="rId118" name="Check Box 135">
              <controlPr defaultSize="0" autoFill="0" autoLine="0" autoPict="0">
                <anchor moveWithCells="1" sizeWithCells="1">
                  <from>
                    <xdr:col>8</xdr:col>
                    <xdr:colOff>6350</xdr:colOff>
                    <xdr:row>28</xdr:row>
                    <xdr:rowOff>38100</xdr:rowOff>
                  </from>
                  <to>
                    <xdr:col>8</xdr:col>
                    <xdr:colOff>400050</xdr:colOff>
                    <xdr:row>29</xdr:row>
                    <xdr:rowOff>0</xdr:rowOff>
                  </to>
                </anchor>
              </controlPr>
            </control>
          </mc:Choice>
        </mc:AlternateContent>
        <mc:AlternateContent xmlns:mc="http://schemas.openxmlformats.org/markup-compatibility/2006">
          <mc:Choice Requires="x14">
            <control shapeId="13448" r:id="rId119" name="Check Box 136">
              <controlPr defaultSize="0" autoFill="0" autoLine="0" autoPict="0">
                <anchor moveWithCells="1" sizeWithCells="1">
                  <from>
                    <xdr:col>8</xdr:col>
                    <xdr:colOff>6350</xdr:colOff>
                    <xdr:row>29</xdr:row>
                    <xdr:rowOff>38100</xdr:rowOff>
                  </from>
                  <to>
                    <xdr:col>8</xdr:col>
                    <xdr:colOff>400050</xdr:colOff>
                    <xdr:row>29</xdr:row>
                    <xdr:rowOff>184150</xdr:rowOff>
                  </to>
                </anchor>
              </controlPr>
            </control>
          </mc:Choice>
        </mc:AlternateContent>
        <mc:AlternateContent xmlns:mc="http://schemas.openxmlformats.org/markup-compatibility/2006">
          <mc:Choice Requires="x14">
            <control shapeId="13449" r:id="rId120" name="Check Box 137">
              <controlPr defaultSize="0" autoFill="0" autoLine="0" autoPict="0">
                <anchor moveWithCells="1" sizeWithCells="1">
                  <from>
                    <xdr:col>8</xdr:col>
                    <xdr:colOff>6350</xdr:colOff>
                    <xdr:row>30</xdr:row>
                    <xdr:rowOff>38100</xdr:rowOff>
                  </from>
                  <to>
                    <xdr:col>8</xdr:col>
                    <xdr:colOff>400050</xdr:colOff>
                    <xdr:row>30</xdr:row>
                    <xdr:rowOff>184150</xdr:rowOff>
                  </to>
                </anchor>
              </controlPr>
            </control>
          </mc:Choice>
        </mc:AlternateContent>
        <mc:AlternateContent xmlns:mc="http://schemas.openxmlformats.org/markup-compatibility/2006">
          <mc:Choice Requires="x14">
            <control shapeId="13450" r:id="rId121" name="Check Box 138">
              <controlPr defaultSize="0" autoFill="0" autoLine="0" autoPict="0">
                <anchor moveWithCells="1" sizeWithCells="1">
                  <from>
                    <xdr:col>8</xdr:col>
                    <xdr:colOff>6350</xdr:colOff>
                    <xdr:row>31</xdr:row>
                    <xdr:rowOff>38100</xdr:rowOff>
                  </from>
                  <to>
                    <xdr:col>8</xdr:col>
                    <xdr:colOff>400050</xdr:colOff>
                    <xdr:row>31</xdr:row>
                    <xdr:rowOff>184150</xdr:rowOff>
                  </to>
                </anchor>
              </controlPr>
            </control>
          </mc:Choice>
        </mc:AlternateContent>
        <mc:AlternateContent xmlns:mc="http://schemas.openxmlformats.org/markup-compatibility/2006">
          <mc:Choice Requires="x14">
            <control shapeId="13451" r:id="rId122" name="Check Box 139">
              <controlPr defaultSize="0" autoFill="0" autoLine="0" autoPict="0">
                <anchor moveWithCells="1" sizeWithCells="1">
                  <from>
                    <xdr:col>8</xdr:col>
                    <xdr:colOff>6350</xdr:colOff>
                    <xdr:row>32</xdr:row>
                    <xdr:rowOff>38100</xdr:rowOff>
                  </from>
                  <to>
                    <xdr:col>8</xdr:col>
                    <xdr:colOff>400050</xdr:colOff>
                    <xdr:row>32</xdr:row>
                    <xdr:rowOff>184150</xdr:rowOff>
                  </to>
                </anchor>
              </controlPr>
            </control>
          </mc:Choice>
        </mc:AlternateContent>
        <mc:AlternateContent xmlns:mc="http://schemas.openxmlformats.org/markup-compatibility/2006">
          <mc:Choice Requires="x14">
            <control shapeId="13452" r:id="rId123" name="Check Box 140">
              <controlPr defaultSize="0" autoFill="0" autoLine="0" autoPict="0">
                <anchor moveWithCells="1" sizeWithCells="1">
                  <from>
                    <xdr:col>8</xdr:col>
                    <xdr:colOff>6350</xdr:colOff>
                    <xdr:row>33</xdr:row>
                    <xdr:rowOff>38100</xdr:rowOff>
                  </from>
                  <to>
                    <xdr:col>8</xdr:col>
                    <xdr:colOff>400050</xdr:colOff>
                    <xdr:row>33</xdr:row>
                    <xdr:rowOff>184150</xdr:rowOff>
                  </to>
                </anchor>
              </controlPr>
            </control>
          </mc:Choice>
        </mc:AlternateContent>
        <mc:AlternateContent xmlns:mc="http://schemas.openxmlformats.org/markup-compatibility/2006">
          <mc:Choice Requires="x14">
            <control shapeId="13453" r:id="rId124" name="Check Box 141">
              <controlPr defaultSize="0" autoFill="0" autoLine="0" autoPict="0">
                <anchor moveWithCells="1" sizeWithCells="1">
                  <from>
                    <xdr:col>8</xdr:col>
                    <xdr:colOff>6350</xdr:colOff>
                    <xdr:row>34</xdr:row>
                    <xdr:rowOff>38100</xdr:rowOff>
                  </from>
                  <to>
                    <xdr:col>8</xdr:col>
                    <xdr:colOff>400050</xdr:colOff>
                    <xdr:row>34</xdr:row>
                    <xdr:rowOff>184150</xdr:rowOff>
                  </to>
                </anchor>
              </controlPr>
            </control>
          </mc:Choice>
        </mc:AlternateContent>
        <mc:AlternateContent xmlns:mc="http://schemas.openxmlformats.org/markup-compatibility/2006">
          <mc:Choice Requires="x14">
            <control shapeId="13454" r:id="rId125" name="Check Box 142">
              <controlPr defaultSize="0" autoFill="0" autoLine="0" autoPict="0">
                <anchor moveWithCells="1" sizeWithCells="1">
                  <from>
                    <xdr:col>8</xdr:col>
                    <xdr:colOff>6350</xdr:colOff>
                    <xdr:row>35</xdr:row>
                    <xdr:rowOff>38100</xdr:rowOff>
                  </from>
                  <to>
                    <xdr:col>8</xdr:col>
                    <xdr:colOff>400050</xdr:colOff>
                    <xdr:row>35</xdr:row>
                    <xdr:rowOff>184150</xdr:rowOff>
                  </to>
                </anchor>
              </controlPr>
            </control>
          </mc:Choice>
        </mc:AlternateContent>
        <mc:AlternateContent xmlns:mc="http://schemas.openxmlformats.org/markup-compatibility/2006">
          <mc:Choice Requires="x14">
            <control shapeId="13455" r:id="rId126" name="Check Box 143">
              <controlPr defaultSize="0" autoFill="0" autoLine="0" autoPict="0">
                <anchor moveWithCells="1" sizeWithCells="1">
                  <from>
                    <xdr:col>8</xdr:col>
                    <xdr:colOff>6350</xdr:colOff>
                    <xdr:row>36</xdr:row>
                    <xdr:rowOff>38100</xdr:rowOff>
                  </from>
                  <to>
                    <xdr:col>8</xdr:col>
                    <xdr:colOff>400050</xdr:colOff>
                    <xdr:row>36</xdr:row>
                    <xdr:rowOff>184150</xdr:rowOff>
                  </to>
                </anchor>
              </controlPr>
            </control>
          </mc:Choice>
        </mc:AlternateContent>
        <mc:AlternateContent xmlns:mc="http://schemas.openxmlformats.org/markup-compatibility/2006">
          <mc:Choice Requires="x14">
            <control shapeId="13456" r:id="rId127" name="Check Box 144">
              <controlPr defaultSize="0" autoFill="0" autoLine="0" autoPict="0">
                <anchor moveWithCells="1" sizeWithCells="1">
                  <from>
                    <xdr:col>8</xdr:col>
                    <xdr:colOff>6350</xdr:colOff>
                    <xdr:row>37</xdr:row>
                    <xdr:rowOff>38100</xdr:rowOff>
                  </from>
                  <to>
                    <xdr:col>8</xdr:col>
                    <xdr:colOff>400050</xdr:colOff>
                    <xdr:row>37</xdr:row>
                    <xdr:rowOff>184150</xdr:rowOff>
                  </to>
                </anchor>
              </controlPr>
            </control>
          </mc:Choice>
        </mc:AlternateContent>
        <mc:AlternateContent xmlns:mc="http://schemas.openxmlformats.org/markup-compatibility/2006">
          <mc:Choice Requires="x14">
            <control shapeId="13457" r:id="rId128" name="Check Box 145">
              <controlPr defaultSize="0" autoFill="0" autoLine="0" autoPict="0">
                <anchor moveWithCells="1" sizeWithCells="1">
                  <from>
                    <xdr:col>8</xdr:col>
                    <xdr:colOff>6350</xdr:colOff>
                    <xdr:row>38</xdr:row>
                    <xdr:rowOff>38100</xdr:rowOff>
                  </from>
                  <to>
                    <xdr:col>8</xdr:col>
                    <xdr:colOff>400050</xdr:colOff>
                    <xdr:row>38</xdr:row>
                    <xdr:rowOff>184150</xdr:rowOff>
                  </to>
                </anchor>
              </controlPr>
            </control>
          </mc:Choice>
        </mc:AlternateContent>
        <mc:AlternateContent xmlns:mc="http://schemas.openxmlformats.org/markup-compatibility/2006">
          <mc:Choice Requires="x14">
            <control shapeId="13458" r:id="rId129" name="Check Box 146">
              <controlPr defaultSize="0" autoFill="0" autoLine="0" autoPict="0">
                <anchor moveWithCells="1" sizeWithCells="1">
                  <from>
                    <xdr:col>8</xdr:col>
                    <xdr:colOff>6350</xdr:colOff>
                    <xdr:row>39</xdr:row>
                    <xdr:rowOff>38100</xdr:rowOff>
                  </from>
                  <to>
                    <xdr:col>8</xdr:col>
                    <xdr:colOff>400050</xdr:colOff>
                    <xdr:row>39</xdr:row>
                    <xdr:rowOff>184150</xdr:rowOff>
                  </to>
                </anchor>
              </controlPr>
            </control>
          </mc:Choice>
        </mc:AlternateContent>
        <mc:AlternateContent xmlns:mc="http://schemas.openxmlformats.org/markup-compatibility/2006">
          <mc:Choice Requires="x14">
            <control shapeId="13459" r:id="rId130" name="Check Box 147">
              <controlPr defaultSize="0" autoFill="0" autoLine="0" autoPict="0">
                <anchor moveWithCells="1" sizeWithCells="1">
                  <from>
                    <xdr:col>8</xdr:col>
                    <xdr:colOff>6350</xdr:colOff>
                    <xdr:row>40</xdr:row>
                    <xdr:rowOff>38100</xdr:rowOff>
                  </from>
                  <to>
                    <xdr:col>8</xdr:col>
                    <xdr:colOff>400050</xdr:colOff>
                    <xdr:row>40</xdr:row>
                    <xdr:rowOff>184150</xdr:rowOff>
                  </to>
                </anchor>
              </controlPr>
            </control>
          </mc:Choice>
        </mc:AlternateContent>
        <mc:AlternateContent xmlns:mc="http://schemas.openxmlformats.org/markup-compatibility/2006">
          <mc:Choice Requires="x14">
            <control shapeId="13460" r:id="rId131" name="Check Box 148">
              <controlPr defaultSize="0" autoFill="0" autoLine="0" autoPict="0">
                <anchor moveWithCells="1" sizeWithCells="1">
                  <from>
                    <xdr:col>8</xdr:col>
                    <xdr:colOff>6350</xdr:colOff>
                    <xdr:row>41</xdr:row>
                    <xdr:rowOff>38100</xdr:rowOff>
                  </from>
                  <to>
                    <xdr:col>8</xdr:col>
                    <xdr:colOff>400050</xdr:colOff>
                    <xdr:row>41</xdr:row>
                    <xdr:rowOff>184150</xdr:rowOff>
                  </to>
                </anchor>
              </controlPr>
            </control>
          </mc:Choice>
        </mc:AlternateContent>
        <mc:AlternateContent xmlns:mc="http://schemas.openxmlformats.org/markup-compatibility/2006">
          <mc:Choice Requires="x14">
            <control shapeId="13461" r:id="rId132" name="Check Box 149">
              <controlPr defaultSize="0" autoFill="0" autoLine="0" autoPict="0">
                <anchor moveWithCells="1" sizeWithCells="1">
                  <from>
                    <xdr:col>8</xdr:col>
                    <xdr:colOff>6350</xdr:colOff>
                    <xdr:row>42</xdr:row>
                    <xdr:rowOff>38100</xdr:rowOff>
                  </from>
                  <to>
                    <xdr:col>8</xdr:col>
                    <xdr:colOff>400050</xdr:colOff>
                    <xdr:row>42</xdr:row>
                    <xdr:rowOff>184150</xdr:rowOff>
                  </to>
                </anchor>
              </controlPr>
            </control>
          </mc:Choice>
        </mc:AlternateContent>
        <mc:AlternateContent xmlns:mc="http://schemas.openxmlformats.org/markup-compatibility/2006">
          <mc:Choice Requires="x14">
            <control shapeId="13462" r:id="rId133" name="Check Box 150">
              <controlPr defaultSize="0" autoFill="0" autoLine="0" autoPict="0">
                <anchor moveWithCells="1" sizeWithCells="1">
                  <from>
                    <xdr:col>8</xdr:col>
                    <xdr:colOff>6350</xdr:colOff>
                    <xdr:row>43</xdr:row>
                    <xdr:rowOff>38100</xdr:rowOff>
                  </from>
                  <to>
                    <xdr:col>8</xdr:col>
                    <xdr:colOff>400050</xdr:colOff>
                    <xdr:row>43</xdr:row>
                    <xdr:rowOff>184150</xdr:rowOff>
                  </to>
                </anchor>
              </controlPr>
            </control>
          </mc:Choice>
        </mc:AlternateContent>
        <mc:AlternateContent xmlns:mc="http://schemas.openxmlformats.org/markup-compatibility/2006">
          <mc:Choice Requires="x14">
            <control shapeId="13463" r:id="rId134" name="Check Box 151">
              <controlPr defaultSize="0" autoFill="0" autoLine="0" autoPict="0">
                <anchor moveWithCells="1" sizeWithCells="1">
                  <from>
                    <xdr:col>8</xdr:col>
                    <xdr:colOff>6350</xdr:colOff>
                    <xdr:row>44</xdr:row>
                    <xdr:rowOff>38100</xdr:rowOff>
                  </from>
                  <to>
                    <xdr:col>8</xdr:col>
                    <xdr:colOff>400050</xdr:colOff>
                    <xdr:row>44</xdr:row>
                    <xdr:rowOff>184150</xdr:rowOff>
                  </to>
                </anchor>
              </controlPr>
            </control>
          </mc:Choice>
        </mc:AlternateContent>
        <mc:AlternateContent xmlns:mc="http://schemas.openxmlformats.org/markup-compatibility/2006">
          <mc:Choice Requires="x14">
            <control shapeId="13464" r:id="rId135" name="Check Box 152">
              <controlPr defaultSize="0" autoFill="0" autoLine="0" autoPict="0">
                <anchor moveWithCells="1" sizeWithCells="1">
                  <from>
                    <xdr:col>8</xdr:col>
                    <xdr:colOff>6350</xdr:colOff>
                    <xdr:row>45</xdr:row>
                    <xdr:rowOff>38100</xdr:rowOff>
                  </from>
                  <to>
                    <xdr:col>8</xdr:col>
                    <xdr:colOff>400050</xdr:colOff>
                    <xdr:row>45</xdr:row>
                    <xdr:rowOff>184150</xdr:rowOff>
                  </to>
                </anchor>
              </controlPr>
            </control>
          </mc:Choice>
        </mc:AlternateContent>
        <mc:AlternateContent xmlns:mc="http://schemas.openxmlformats.org/markup-compatibility/2006">
          <mc:Choice Requires="x14">
            <control shapeId="13465" r:id="rId136" name="Check Box 153">
              <controlPr defaultSize="0" autoFill="0" autoLine="0" autoPict="0">
                <anchor moveWithCells="1" sizeWithCells="1">
                  <from>
                    <xdr:col>8</xdr:col>
                    <xdr:colOff>6350</xdr:colOff>
                    <xdr:row>46</xdr:row>
                    <xdr:rowOff>38100</xdr:rowOff>
                  </from>
                  <to>
                    <xdr:col>8</xdr:col>
                    <xdr:colOff>400050</xdr:colOff>
                    <xdr:row>46</xdr:row>
                    <xdr:rowOff>184150</xdr:rowOff>
                  </to>
                </anchor>
              </controlPr>
            </control>
          </mc:Choice>
        </mc:AlternateContent>
        <mc:AlternateContent xmlns:mc="http://schemas.openxmlformats.org/markup-compatibility/2006">
          <mc:Choice Requires="x14">
            <control shapeId="13466" r:id="rId137" name="Check Box 154">
              <controlPr defaultSize="0" autoFill="0" autoLine="0" autoPict="0">
                <anchor moveWithCells="1" sizeWithCells="1">
                  <from>
                    <xdr:col>8</xdr:col>
                    <xdr:colOff>6350</xdr:colOff>
                    <xdr:row>47</xdr:row>
                    <xdr:rowOff>38100</xdr:rowOff>
                  </from>
                  <to>
                    <xdr:col>8</xdr:col>
                    <xdr:colOff>400050</xdr:colOff>
                    <xdr:row>47</xdr:row>
                    <xdr:rowOff>184150</xdr:rowOff>
                  </to>
                </anchor>
              </controlPr>
            </control>
          </mc:Choice>
        </mc:AlternateContent>
        <mc:AlternateContent xmlns:mc="http://schemas.openxmlformats.org/markup-compatibility/2006">
          <mc:Choice Requires="x14">
            <control shapeId="13467" r:id="rId138" name="Check Box 155">
              <controlPr defaultSize="0" autoFill="0" autoLine="0" autoPict="0">
                <anchor moveWithCells="1" sizeWithCells="1">
                  <from>
                    <xdr:col>8</xdr:col>
                    <xdr:colOff>6350</xdr:colOff>
                    <xdr:row>48</xdr:row>
                    <xdr:rowOff>38100</xdr:rowOff>
                  </from>
                  <to>
                    <xdr:col>8</xdr:col>
                    <xdr:colOff>400050</xdr:colOff>
                    <xdr:row>48</xdr:row>
                    <xdr:rowOff>184150</xdr:rowOff>
                  </to>
                </anchor>
              </controlPr>
            </control>
          </mc:Choice>
        </mc:AlternateContent>
        <mc:AlternateContent xmlns:mc="http://schemas.openxmlformats.org/markup-compatibility/2006">
          <mc:Choice Requires="x14">
            <control shapeId="13468" r:id="rId139" name="Check Box 156">
              <controlPr defaultSize="0" autoFill="0" autoLine="0" autoPict="0">
                <anchor moveWithCells="1" sizeWithCells="1">
                  <from>
                    <xdr:col>8</xdr:col>
                    <xdr:colOff>6350</xdr:colOff>
                    <xdr:row>49</xdr:row>
                    <xdr:rowOff>120650</xdr:rowOff>
                  </from>
                  <to>
                    <xdr:col>8</xdr:col>
                    <xdr:colOff>400050</xdr:colOff>
                    <xdr:row>50</xdr:row>
                    <xdr:rowOff>95250</xdr:rowOff>
                  </to>
                </anchor>
              </controlPr>
            </control>
          </mc:Choice>
        </mc:AlternateContent>
        <mc:AlternateContent xmlns:mc="http://schemas.openxmlformats.org/markup-compatibility/2006">
          <mc:Choice Requires="x14">
            <control shapeId="13469" r:id="rId140" name="Check Box 157">
              <controlPr defaultSize="0" autoFill="0" autoLine="0" autoPict="0">
                <anchor moveWithCells="1" sizeWithCells="1">
                  <from>
                    <xdr:col>8</xdr:col>
                    <xdr:colOff>6350</xdr:colOff>
                    <xdr:row>51</xdr:row>
                    <xdr:rowOff>25400</xdr:rowOff>
                  </from>
                  <to>
                    <xdr:col>8</xdr:col>
                    <xdr:colOff>400050</xdr:colOff>
                    <xdr:row>51</xdr:row>
                    <xdr:rowOff>171450</xdr:rowOff>
                  </to>
                </anchor>
              </controlPr>
            </control>
          </mc:Choice>
        </mc:AlternateContent>
        <mc:AlternateContent xmlns:mc="http://schemas.openxmlformats.org/markup-compatibility/2006">
          <mc:Choice Requires="x14">
            <control shapeId="13470" r:id="rId141" name="Check Box 158">
              <controlPr defaultSize="0" autoFill="0" autoLine="0" autoPict="0">
                <anchor moveWithCells="1" sizeWithCells="1">
                  <from>
                    <xdr:col>8</xdr:col>
                    <xdr:colOff>6350</xdr:colOff>
                    <xdr:row>52</xdr:row>
                    <xdr:rowOff>19050</xdr:rowOff>
                  </from>
                  <to>
                    <xdr:col>8</xdr:col>
                    <xdr:colOff>400050</xdr:colOff>
                    <xdr:row>52</xdr:row>
                    <xdr:rowOff>165100</xdr:rowOff>
                  </to>
                </anchor>
              </controlPr>
            </control>
          </mc:Choice>
        </mc:AlternateContent>
        <mc:AlternateContent xmlns:mc="http://schemas.openxmlformats.org/markup-compatibility/2006">
          <mc:Choice Requires="x14">
            <control shapeId="13471" r:id="rId142" name="Check Box 159">
              <controlPr defaultSize="0" autoFill="0" autoLine="0" autoPict="0">
                <anchor moveWithCells="1" sizeWithCells="1">
                  <from>
                    <xdr:col>8</xdr:col>
                    <xdr:colOff>6350</xdr:colOff>
                    <xdr:row>53</xdr:row>
                    <xdr:rowOff>19050</xdr:rowOff>
                  </from>
                  <to>
                    <xdr:col>8</xdr:col>
                    <xdr:colOff>400050</xdr:colOff>
                    <xdr:row>53</xdr:row>
                    <xdr:rowOff>165100</xdr:rowOff>
                  </to>
                </anchor>
              </controlPr>
            </control>
          </mc:Choice>
        </mc:AlternateContent>
        <mc:AlternateContent xmlns:mc="http://schemas.openxmlformats.org/markup-compatibility/2006">
          <mc:Choice Requires="x14">
            <control shapeId="13472" r:id="rId143" name="Check Box 160">
              <controlPr defaultSize="0" autoFill="0" autoLine="0" autoPict="0">
                <anchor moveWithCells="1" sizeWithCells="1">
                  <from>
                    <xdr:col>8</xdr:col>
                    <xdr:colOff>12700</xdr:colOff>
                    <xdr:row>54</xdr:row>
                    <xdr:rowOff>31750</xdr:rowOff>
                  </from>
                  <to>
                    <xdr:col>8</xdr:col>
                    <xdr:colOff>406400</xdr:colOff>
                    <xdr:row>54</xdr:row>
                    <xdr:rowOff>177800</xdr:rowOff>
                  </to>
                </anchor>
              </controlPr>
            </control>
          </mc:Choice>
        </mc:AlternateContent>
        <mc:AlternateContent xmlns:mc="http://schemas.openxmlformats.org/markup-compatibility/2006">
          <mc:Choice Requires="x14">
            <control shapeId="13473" r:id="rId144" name="Check Box 161">
              <controlPr defaultSize="0" autoFill="0" autoLine="0" autoPict="0">
                <anchor moveWithCells="1" sizeWithCells="1">
                  <from>
                    <xdr:col>8</xdr:col>
                    <xdr:colOff>6350</xdr:colOff>
                    <xdr:row>55</xdr:row>
                    <xdr:rowOff>25400</xdr:rowOff>
                  </from>
                  <to>
                    <xdr:col>8</xdr:col>
                    <xdr:colOff>400050</xdr:colOff>
                    <xdr:row>55</xdr:row>
                    <xdr:rowOff>171450</xdr:rowOff>
                  </to>
                </anchor>
              </controlPr>
            </control>
          </mc:Choice>
        </mc:AlternateContent>
        <mc:AlternateContent xmlns:mc="http://schemas.openxmlformats.org/markup-compatibility/2006">
          <mc:Choice Requires="x14">
            <control shapeId="13474" r:id="rId145" name="Check Box 162">
              <controlPr defaultSize="0" autoFill="0" autoLine="0" autoPict="0">
                <anchor moveWithCells="1" sizeWithCells="1">
                  <from>
                    <xdr:col>8</xdr:col>
                    <xdr:colOff>6350</xdr:colOff>
                    <xdr:row>56</xdr:row>
                    <xdr:rowOff>25400</xdr:rowOff>
                  </from>
                  <to>
                    <xdr:col>8</xdr:col>
                    <xdr:colOff>400050</xdr:colOff>
                    <xdr:row>56</xdr:row>
                    <xdr:rowOff>171450</xdr:rowOff>
                  </to>
                </anchor>
              </controlPr>
            </control>
          </mc:Choice>
        </mc:AlternateContent>
        <mc:AlternateContent xmlns:mc="http://schemas.openxmlformats.org/markup-compatibility/2006">
          <mc:Choice Requires="x14">
            <control shapeId="13475" r:id="rId146" name="Check Box 163">
              <controlPr defaultSize="0" autoFill="0" autoLine="0" autoPict="0">
                <anchor moveWithCells="1" sizeWithCells="1">
                  <from>
                    <xdr:col>8</xdr:col>
                    <xdr:colOff>6350</xdr:colOff>
                    <xdr:row>57</xdr:row>
                    <xdr:rowOff>25400</xdr:rowOff>
                  </from>
                  <to>
                    <xdr:col>8</xdr:col>
                    <xdr:colOff>400050</xdr:colOff>
                    <xdr:row>57</xdr:row>
                    <xdr:rowOff>171450</xdr:rowOff>
                  </to>
                </anchor>
              </controlPr>
            </control>
          </mc:Choice>
        </mc:AlternateContent>
        <mc:AlternateContent xmlns:mc="http://schemas.openxmlformats.org/markup-compatibility/2006">
          <mc:Choice Requires="x14">
            <control shapeId="13476" r:id="rId147" name="Check Box 164">
              <controlPr defaultSize="0" autoFill="0" autoLine="0" autoPict="0">
                <anchor moveWithCells="1" sizeWithCells="1">
                  <from>
                    <xdr:col>8</xdr:col>
                    <xdr:colOff>6350</xdr:colOff>
                    <xdr:row>58</xdr:row>
                    <xdr:rowOff>12700</xdr:rowOff>
                  </from>
                  <to>
                    <xdr:col>8</xdr:col>
                    <xdr:colOff>400050</xdr:colOff>
                    <xdr:row>58</xdr:row>
                    <xdr:rowOff>158750</xdr:rowOff>
                  </to>
                </anchor>
              </controlPr>
            </control>
          </mc:Choice>
        </mc:AlternateContent>
        <mc:AlternateContent xmlns:mc="http://schemas.openxmlformats.org/markup-compatibility/2006">
          <mc:Choice Requires="x14">
            <control shapeId="13477" r:id="rId148" name="Check Box 165">
              <controlPr defaultSize="0" autoFill="0" autoLine="0" autoPict="0">
                <anchor moveWithCells="1" sizeWithCells="1">
                  <from>
                    <xdr:col>8</xdr:col>
                    <xdr:colOff>12700</xdr:colOff>
                    <xdr:row>59</xdr:row>
                    <xdr:rowOff>19050</xdr:rowOff>
                  </from>
                  <to>
                    <xdr:col>8</xdr:col>
                    <xdr:colOff>406400</xdr:colOff>
                    <xdr:row>59</xdr:row>
                    <xdr:rowOff>165100</xdr:rowOff>
                  </to>
                </anchor>
              </controlPr>
            </control>
          </mc:Choice>
        </mc:AlternateContent>
        <mc:AlternateContent xmlns:mc="http://schemas.openxmlformats.org/markup-compatibility/2006">
          <mc:Choice Requires="x14">
            <control shapeId="13478" r:id="rId149" name="Check Box 166">
              <controlPr defaultSize="0" autoFill="0" autoLine="0" autoPict="0">
                <anchor moveWithCells="1" sizeWithCells="1">
                  <from>
                    <xdr:col>8</xdr:col>
                    <xdr:colOff>6350</xdr:colOff>
                    <xdr:row>60</xdr:row>
                    <xdr:rowOff>19050</xdr:rowOff>
                  </from>
                  <to>
                    <xdr:col>8</xdr:col>
                    <xdr:colOff>400050</xdr:colOff>
                    <xdr:row>60</xdr:row>
                    <xdr:rowOff>165100</xdr:rowOff>
                  </to>
                </anchor>
              </controlPr>
            </control>
          </mc:Choice>
        </mc:AlternateContent>
        <mc:AlternateContent xmlns:mc="http://schemas.openxmlformats.org/markup-compatibility/2006">
          <mc:Choice Requires="x14">
            <control shapeId="13479" r:id="rId150" name="Check Box 167">
              <controlPr defaultSize="0" autoFill="0" autoLine="0" autoPict="0">
                <anchor moveWithCells="1" sizeWithCells="1">
                  <from>
                    <xdr:col>8</xdr:col>
                    <xdr:colOff>12700</xdr:colOff>
                    <xdr:row>61</xdr:row>
                    <xdr:rowOff>25400</xdr:rowOff>
                  </from>
                  <to>
                    <xdr:col>8</xdr:col>
                    <xdr:colOff>406400</xdr:colOff>
                    <xdr:row>61</xdr:row>
                    <xdr:rowOff>171450</xdr:rowOff>
                  </to>
                </anchor>
              </controlPr>
            </control>
          </mc:Choice>
        </mc:AlternateContent>
        <mc:AlternateContent xmlns:mc="http://schemas.openxmlformats.org/markup-compatibility/2006">
          <mc:Choice Requires="x14">
            <control shapeId="13480" r:id="rId151" name="Check Box 168">
              <controlPr defaultSize="0" autoFill="0" autoLine="0" autoPict="0">
                <anchor moveWithCells="1" sizeWithCells="1">
                  <from>
                    <xdr:col>8</xdr:col>
                    <xdr:colOff>6350</xdr:colOff>
                    <xdr:row>62</xdr:row>
                    <xdr:rowOff>19050</xdr:rowOff>
                  </from>
                  <to>
                    <xdr:col>8</xdr:col>
                    <xdr:colOff>400050</xdr:colOff>
                    <xdr:row>62</xdr:row>
                    <xdr:rowOff>165100</xdr:rowOff>
                  </to>
                </anchor>
              </controlPr>
            </control>
          </mc:Choice>
        </mc:AlternateContent>
        <mc:AlternateContent xmlns:mc="http://schemas.openxmlformats.org/markup-compatibility/2006">
          <mc:Choice Requires="x14">
            <control shapeId="13481" r:id="rId152" name="Check Box 169">
              <controlPr defaultSize="0" autoFill="0" autoLine="0" autoPict="0">
                <anchor moveWithCells="1" sizeWithCells="1">
                  <from>
                    <xdr:col>8</xdr:col>
                    <xdr:colOff>6350</xdr:colOff>
                    <xdr:row>63</xdr:row>
                    <xdr:rowOff>19050</xdr:rowOff>
                  </from>
                  <to>
                    <xdr:col>8</xdr:col>
                    <xdr:colOff>400050</xdr:colOff>
                    <xdr:row>63</xdr:row>
                    <xdr:rowOff>165100</xdr:rowOff>
                  </to>
                </anchor>
              </controlPr>
            </control>
          </mc:Choice>
        </mc:AlternateContent>
        <mc:AlternateContent xmlns:mc="http://schemas.openxmlformats.org/markup-compatibility/2006">
          <mc:Choice Requires="x14">
            <control shapeId="13482" r:id="rId153" name="Check Box 170">
              <controlPr defaultSize="0" autoFill="0" autoLine="0" autoPict="0">
                <anchor moveWithCells="1" sizeWithCells="1">
                  <from>
                    <xdr:col>8</xdr:col>
                    <xdr:colOff>12700</xdr:colOff>
                    <xdr:row>64</xdr:row>
                    <xdr:rowOff>31750</xdr:rowOff>
                  </from>
                  <to>
                    <xdr:col>8</xdr:col>
                    <xdr:colOff>406400</xdr:colOff>
                    <xdr:row>64</xdr:row>
                    <xdr:rowOff>177800</xdr:rowOff>
                  </to>
                </anchor>
              </controlPr>
            </control>
          </mc:Choice>
        </mc:AlternateContent>
        <mc:AlternateContent xmlns:mc="http://schemas.openxmlformats.org/markup-compatibility/2006">
          <mc:Choice Requires="x14">
            <control shapeId="13483" r:id="rId154" name="Check Box 171">
              <controlPr defaultSize="0" autoFill="0" autoLine="0" autoPict="0">
                <anchor moveWithCells="1" sizeWithCells="1">
                  <from>
                    <xdr:col>8</xdr:col>
                    <xdr:colOff>6350</xdr:colOff>
                    <xdr:row>65</xdr:row>
                    <xdr:rowOff>25400</xdr:rowOff>
                  </from>
                  <to>
                    <xdr:col>8</xdr:col>
                    <xdr:colOff>400050</xdr:colOff>
                    <xdr:row>65</xdr:row>
                    <xdr:rowOff>171450</xdr:rowOff>
                  </to>
                </anchor>
              </controlPr>
            </control>
          </mc:Choice>
        </mc:AlternateContent>
        <mc:AlternateContent xmlns:mc="http://schemas.openxmlformats.org/markup-compatibility/2006">
          <mc:Choice Requires="x14">
            <control shapeId="13484" r:id="rId155" name="Check Box 172">
              <controlPr defaultSize="0" autoFill="0" autoLine="0" autoPict="0">
                <anchor moveWithCells="1" sizeWithCells="1">
                  <from>
                    <xdr:col>8</xdr:col>
                    <xdr:colOff>6350</xdr:colOff>
                    <xdr:row>66</xdr:row>
                    <xdr:rowOff>25400</xdr:rowOff>
                  </from>
                  <to>
                    <xdr:col>8</xdr:col>
                    <xdr:colOff>400050</xdr:colOff>
                    <xdr:row>66</xdr:row>
                    <xdr:rowOff>171450</xdr:rowOff>
                  </to>
                </anchor>
              </controlPr>
            </control>
          </mc:Choice>
        </mc:AlternateContent>
        <mc:AlternateContent xmlns:mc="http://schemas.openxmlformats.org/markup-compatibility/2006">
          <mc:Choice Requires="x14">
            <control shapeId="13485" r:id="rId156" name="Check Box 173">
              <controlPr defaultSize="0" autoFill="0" autoLine="0" autoPict="0">
                <anchor moveWithCells="1" sizeWithCells="1">
                  <from>
                    <xdr:col>8</xdr:col>
                    <xdr:colOff>6350</xdr:colOff>
                    <xdr:row>67</xdr:row>
                    <xdr:rowOff>38100</xdr:rowOff>
                  </from>
                  <to>
                    <xdr:col>8</xdr:col>
                    <xdr:colOff>400050</xdr:colOff>
                    <xdr:row>67</xdr:row>
                    <xdr:rowOff>184150</xdr:rowOff>
                  </to>
                </anchor>
              </controlPr>
            </control>
          </mc:Choice>
        </mc:AlternateContent>
        <mc:AlternateContent xmlns:mc="http://schemas.openxmlformats.org/markup-compatibility/2006">
          <mc:Choice Requires="x14">
            <control shapeId="13486" r:id="rId157" name="Check Box 174">
              <controlPr defaultSize="0" autoFill="0" autoLine="0" autoPict="0">
                <anchor moveWithCells="1" sizeWithCells="1">
                  <from>
                    <xdr:col>8</xdr:col>
                    <xdr:colOff>6350</xdr:colOff>
                    <xdr:row>68</xdr:row>
                    <xdr:rowOff>38100</xdr:rowOff>
                  </from>
                  <to>
                    <xdr:col>8</xdr:col>
                    <xdr:colOff>400050</xdr:colOff>
                    <xdr:row>68</xdr:row>
                    <xdr:rowOff>184150</xdr:rowOff>
                  </to>
                </anchor>
              </controlPr>
            </control>
          </mc:Choice>
        </mc:AlternateContent>
        <mc:AlternateContent xmlns:mc="http://schemas.openxmlformats.org/markup-compatibility/2006">
          <mc:Choice Requires="x14">
            <control shapeId="13487" r:id="rId158" name="Check Box 175">
              <controlPr defaultSize="0" autoFill="0" autoLine="0" autoPict="0">
                <anchor moveWithCells="1" sizeWithCells="1">
                  <from>
                    <xdr:col>8</xdr:col>
                    <xdr:colOff>6350</xdr:colOff>
                    <xdr:row>69</xdr:row>
                    <xdr:rowOff>38100</xdr:rowOff>
                  </from>
                  <to>
                    <xdr:col>8</xdr:col>
                    <xdr:colOff>400050</xdr:colOff>
                    <xdr:row>69</xdr:row>
                    <xdr:rowOff>184150</xdr:rowOff>
                  </to>
                </anchor>
              </controlPr>
            </control>
          </mc:Choice>
        </mc:AlternateContent>
        <mc:AlternateContent xmlns:mc="http://schemas.openxmlformats.org/markup-compatibility/2006">
          <mc:Choice Requires="x14">
            <control shapeId="13488" r:id="rId159" name="Check Box 176">
              <controlPr defaultSize="0" autoFill="0" autoLine="0" autoPict="0">
                <anchor moveWithCells="1" sizeWithCells="1">
                  <from>
                    <xdr:col>8</xdr:col>
                    <xdr:colOff>6350</xdr:colOff>
                    <xdr:row>70</xdr:row>
                    <xdr:rowOff>95250</xdr:rowOff>
                  </from>
                  <to>
                    <xdr:col>8</xdr:col>
                    <xdr:colOff>400050</xdr:colOff>
                    <xdr:row>70</xdr:row>
                    <xdr:rowOff>241300</xdr:rowOff>
                  </to>
                </anchor>
              </controlPr>
            </control>
          </mc:Choice>
        </mc:AlternateContent>
        <mc:AlternateContent xmlns:mc="http://schemas.openxmlformats.org/markup-compatibility/2006">
          <mc:Choice Requires="x14">
            <control shapeId="13489" r:id="rId160" name="Check Box 177">
              <controlPr defaultSize="0" autoFill="0" autoLine="0" autoPict="0">
                <anchor moveWithCells="1" sizeWithCells="1">
                  <from>
                    <xdr:col>8</xdr:col>
                    <xdr:colOff>6350</xdr:colOff>
                    <xdr:row>71</xdr:row>
                    <xdr:rowOff>38100</xdr:rowOff>
                  </from>
                  <to>
                    <xdr:col>8</xdr:col>
                    <xdr:colOff>400050</xdr:colOff>
                    <xdr:row>71</xdr:row>
                    <xdr:rowOff>184150</xdr:rowOff>
                  </to>
                </anchor>
              </controlPr>
            </control>
          </mc:Choice>
        </mc:AlternateContent>
        <mc:AlternateContent xmlns:mc="http://schemas.openxmlformats.org/markup-compatibility/2006">
          <mc:Choice Requires="x14">
            <control shapeId="13490" r:id="rId161" name="Check Box 178">
              <controlPr defaultSize="0" autoFill="0" autoLine="0" autoPict="0">
                <anchor moveWithCells="1" sizeWithCells="1">
                  <from>
                    <xdr:col>8</xdr:col>
                    <xdr:colOff>6350</xdr:colOff>
                    <xdr:row>72</xdr:row>
                    <xdr:rowOff>38100</xdr:rowOff>
                  </from>
                  <to>
                    <xdr:col>8</xdr:col>
                    <xdr:colOff>400050</xdr:colOff>
                    <xdr:row>72</xdr:row>
                    <xdr:rowOff>184150</xdr:rowOff>
                  </to>
                </anchor>
              </controlPr>
            </control>
          </mc:Choice>
        </mc:AlternateContent>
        <mc:AlternateContent xmlns:mc="http://schemas.openxmlformats.org/markup-compatibility/2006">
          <mc:Choice Requires="x14">
            <control shapeId="13491" r:id="rId162" name="Check Box 179">
              <controlPr defaultSize="0" autoFill="0" autoLine="0" autoPict="0">
                <anchor moveWithCells="1" sizeWithCells="1">
                  <from>
                    <xdr:col>8</xdr:col>
                    <xdr:colOff>6350</xdr:colOff>
                    <xdr:row>73</xdr:row>
                    <xdr:rowOff>38100</xdr:rowOff>
                  </from>
                  <to>
                    <xdr:col>8</xdr:col>
                    <xdr:colOff>400050</xdr:colOff>
                    <xdr:row>73</xdr:row>
                    <xdr:rowOff>184150</xdr:rowOff>
                  </to>
                </anchor>
              </controlPr>
            </control>
          </mc:Choice>
        </mc:AlternateContent>
        <mc:AlternateContent xmlns:mc="http://schemas.openxmlformats.org/markup-compatibility/2006">
          <mc:Choice Requires="x14">
            <control shapeId="13492" r:id="rId163" name="Check Box 180">
              <controlPr defaultSize="0" autoFill="0" autoLine="0" autoPict="0">
                <anchor moveWithCells="1" sizeWithCells="1">
                  <from>
                    <xdr:col>8</xdr:col>
                    <xdr:colOff>6350</xdr:colOff>
                    <xdr:row>74</xdr:row>
                    <xdr:rowOff>25400</xdr:rowOff>
                  </from>
                  <to>
                    <xdr:col>8</xdr:col>
                    <xdr:colOff>400050</xdr:colOff>
                    <xdr:row>74</xdr:row>
                    <xdr:rowOff>171450</xdr:rowOff>
                  </to>
                </anchor>
              </controlPr>
            </control>
          </mc:Choice>
        </mc:AlternateContent>
        <mc:AlternateContent xmlns:mc="http://schemas.openxmlformats.org/markup-compatibility/2006">
          <mc:Choice Requires="x14">
            <control shapeId="13493" r:id="rId164" name="Check Box 181">
              <controlPr defaultSize="0" autoFill="0" autoLine="0" autoPict="0">
                <anchor moveWithCells="1" sizeWithCells="1">
                  <from>
                    <xdr:col>8</xdr:col>
                    <xdr:colOff>6350</xdr:colOff>
                    <xdr:row>75</xdr:row>
                    <xdr:rowOff>114300</xdr:rowOff>
                  </from>
                  <to>
                    <xdr:col>8</xdr:col>
                    <xdr:colOff>400050</xdr:colOff>
                    <xdr:row>75</xdr:row>
                    <xdr:rowOff>260350</xdr:rowOff>
                  </to>
                </anchor>
              </controlPr>
            </control>
          </mc:Choice>
        </mc:AlternateContent>
        <mc:AlternateContent xmlns:mc="http://schemas.openxmlformats.org/markup-compatibility/2006">
          <mc:Choice Requires="x14">
            <control shapeId="13494" r:id="rId165" name="Check Box 182">
              <controlPr defaultSize="0" autoFill="0" autoLine="0" autoPict="0">
                <anchor moveWithCells="1" sizeWithCells="1">
                  <from>
                    <xdr:col>8</xdr:col>
                    <xdr:colOff>12700</xdr:colOff>
                    <xdr:row>76</xdr:row>
                    <xdr:rowOff>19050</xdr:rowOff>
                  </from>
                  <to>
                    <xdr:col>8</xdr:col>
                    <xdr:colOff>406400</xdr:colOff>
                    <xdr:row>76</xdr:row>
                    <xdr:rowOff>165100</xdr:rowOff>
                  </to>
                </anchor>
              </controlPr>
            </control>
          </mc:Choice>
        </mc:AlternateContent>
        <mc:AlternateContent xmlns:mc="http://schemas.openxmlformats.org/markup-compatibility/2006">
          <mc:Choice Requires="x14">
            <control shapeId="13495" r:id="rId166" name="Check Box 183">
              <controlPr defaultSize="0" autoFill="0" autoLine="0" autoPict="0">
                <anchor moveWithCells="1" sizeWithCells="1">
                  <from>
                    <xdr:col>8</xdr:col>
                    <xdr:colOff>12700</xdr:colOff>
                    <xdr:row>77</xdr:row>
                    <xdr:rowOff>19050</xdr:rowOff>
                  </from>
                  <to>
                    <xdr:col>8</xdr:col>
                    <xdr:colOff>406400</xdr:colOff>
                    <xdr:row>77</xdr:row>
                    <xdr:rowOff>165100</xdr:rowOff>
                  </to>
                </anchor>
              </controlPr>
            </control>
          </mc:Choice>
        </mc:AlternateContent>
        <mc:AlternateContent xmlns:mc="http://schemas.openxmlformats.org/markup-compatibility/2006">
          <mc:Choice Requires="x14">
            <control shapeId="13496" r:id="rId167" name="Check Box 184">
              <controlPr defaultSize="0" autoFill="0" autoLine="0" autoPict="0">
                <anchor moveWithCells="1" sizeWithCells="1">
                  <from>
                    <xdr:col>8</xdr:col>
                    <xdr:colOff>6350</xdr:colOff>
                    <xdr:row>78</xdr:row>
                    <xdr:rowOff>120650</xdr:rowOff>
                  </from>
                  <to>
                    <xdr:col>8</xdr:col>
                    <xdr:colOff>400050</xdr:colOff>
                    <xdr:row>78</xdr:row>
                    <xdr:rowOff>266700</xdr:rowOff>
                  </to>
                </anchor>
              </controlPr>
            </control>
          </mc:Choice>
        </mc:AlternateContent>
        <mc:AlternateContent xmlns:mc="http://schemas.openxmlformats.org/markup-compatibility/2006">
          <mc:Choice Requires="x14">
            <control shapeId="13497" r:id="rId168" name="Check Box 185">
              <controlPr defaultSize="0" autoFill="0" autoLine="0" autoPict="0">
                <anchor moveWithCells="1" sizeWithCells="1">
                  <from>
                    <xdr:col>8</xdr:col>
                    <xdr:colOff>12700</xdr:colOff>
                    <xdr:row>79</xdr:row>
                    <xdr:rowOff>25400</xdr:rowOff>
                  </from>
                  <to>
                    <xdr:col>8</xdr:col>
                    <xdr:colOff>406400</xdr:colOff>
                    <xdr:row>79</xdr:row>
                    <xdr:rowOff>171450</xdr:rowOff>
                  </to>
                </anchor>
              </controlPr>
            </control>
          </mc:Choice>
        </mc:AlternateContent>
        <mc:AlternateContent xmlns:mc="http://schemas.openxmlformats.org/markup-compatibility/2006">
          <mc:Choice Requires="x14">
            <control shapeId="13498" r:id="rId169" name="Check Box 186">
              <controlPr defaultSize="0" autoFill="0" autoLine="0" autoPict="0">
                <anchor moveWithCells="1" sizeWithCells="1">
                  <from>
                    <xdr:col>8</xdr:col>
                    <xdr:colOff>12700</xdr:colOff>
                    <xdr:row>80</xdr:row>
                    <xdr:rowOff>25400</xdr:rowOff>
                  </from>
                  <to>
                    <xdr:col>8</xdr:col>
                    <xdr:colOff>406400</xdr:colOff>
                    <xdr:row>80</xdr:row>
                    <xdr:rowOff>171450</xdr:rowOff>
                  </to>
                </anchor>
              </controlPr>
            </control>
          </mc:Choice>
        </mc:AlternateContent>
        <mc:AlternateContent xmlns:mc="http://schemas.openxmlformats.org/markup-compatibility/2006">
          <mc:Choice Requires="x14">
            <control shapeId="13499" r:id="rId170" name="Check Box 187">
              <controlPr defaultSize="0" autoFill="0" autoLine="0" autoPict="0">
                <anchor moveWithCells="1" sizeWithCells="1">
                  <from>
                    <xdr:col>8</xdr:col>
                    <xdr:colOff>12700</xdr:colOff>
                    <xdr:row>81</xdr:row>
                    <xdr:rowOff>25400</xdr:rowOff>
                  </from>
                  <to>
                    <xdr:col>8</xdr:col>
                    <xdr:colOff>406400</xdr:colOff>
                    <xdr:row>81</xdr:row>
                    <xdr:rowOff>171450</xdr:rowOff>
                  </to>
                </anchor>
              </controlPr>
            </control>
          </mc:Choice>
        </mc:AlternateContent>
        <mc:AlternateContent xmlns:mc="http://schemas.openxmlformats.org/markup-compatibility/2006">
          <mc:Choice Requires="x14">
            <control shapeId="13500" r:id="rId171" name="Check Box 188">
              <controlPr defaultSize="0" autoFill="0" autoLine="0" autoPict="0">
                <anchor moveWithCells="1" sizeWithCells="1">
                  <from>
                    <xdr:col>8</xdr:col>
                    <xdr:colOff>6350</xdr:colOff>
                    <xdr:row>82</xdr:row>
                    <xdr:rowOff>19050</xdr:rowOff>
                  </from>
                  <to>
                    <xdr:col>8</xdr:col>
                    <xdr:colOff>400050</xdr:colOff>
                    <xdr:row>82</xdr:row>
                    <xdr:rowOff>165100</xdr:rowOff>
                  </to>
                </anchor>
              </controlPr>
            </control>
          </mc:Choice>
        </mc:AlternateContent>
        <mc:AlternateContent xmlns:mc="http://schemas.openxmlformats.org/markup-compatibility/2006">
          <mc:Choice Requires="x14">
            <control shapeId="13501" r:id="rId172" name="Check Box 189">
              <controlPr defaultSize="0" autoFill="0" autoLine="0" autoPict="0">
                <anchor moveWithCells="1" sizeWithCells="1">
                  <from>
                    <xdr:col>8</xdr:col>
                    <xdr:colOff>6350</xdr:colOff>
                    <xdr:row>83</xdr:row>
                    <xdr:rowOff>25400</xdr:rowOff>
                  </from>
                  <to>
                    <xdr:col>8</xdr:col>
                    <xdr:colOff>400050</xdr:colOff>
                    <xdr:row>83</xdr:row>
                    <xdr:rowOff>171450</xdr:rowOff>
                  </to>
                </anchor>
              </controlPr>
            </control>
          </mc:Choice>
        </mc:AlternateContent>
        <mc:AlternateContent xmlns:mc="http://schemas.openxmlformats.org/markup-compatibility/2006">
          <mc:Choice Requires="x14">
            <control shapeId="13502" r:id="rId173" name="Check Box 190">
              <controlPr defaultSize="0" autoFill="0" autoLine="0" autoPict="0">
                <anchor moveWithCells="1" sizeWithCells="1">
                  <from>
                    <xdr:col>8</xdr:col>
                    <xdr:colOff>6350</xdr:colOff>
                    <xdr:row>84</xdr:row>
                    <xdr:rowOff>120650</xdr:rowOff>
                  </from>
                  <to>
                    <xdr:col>8</xdr:col>
                    <xdr:colOff>400050</xdr:colOff>
                    <xdr:row>84</xdr:row>
                    <xdr:rowOff>266700</xdr:rowOff>
                  </to>
                </anchor>
              </controlPr>
            </control>
          </mc:Choice>
        </mc:AlternateContent>
        <mc:AlternateContent xmlns:mc="http://schemas.openxmlformats.org/markup-compatibility/2006">
          <mc:Choice Requires="x14">
            <control shapeId="13503" r:id="rId174" name="Check Box 191">
              <controlPr defaultSize="0" autoFill="0" autoLine="0" autoPict="0">
                <anchor moveWithCells="1" sizeWithCells="1">
                  <from>
                    <xdr:col>8</xdr:col>
                    <xdr:colOff>6350</xdr:colOff>
                    <xdr:row>85</xdr:row>
                    <xdr:rowOff>38100</xdr:rowOff>
                  </from>
                  <to>
                    <xdr:col>8</xdr:col>
                    <xdr:colOff>400050</xdr:colOff>
                    <xdr:row>85</xdr:row>
                    <xdr:rowOff>184150</xdr:rowOff>
                  </to>
                </anchor>
              </controlPr>
            </control>
          </mc:Choice>
        </mc:AlternateContent>
        <mc:AlternateContent xmlns:mc="http://schemas.openxmlformats.org/markup-compatibility/2006">
          <mc:Choice Requires="x14">
            <control shapeId="13504" r:id="rId175" name="Check Box 192">
              <controlPr defaultSize="0" autoFill="0" autoLine="0" autoPict="0">
                <anchor moveWithCells="1" sizeWithCells="1">
                  <from>
                    <xdr:col>8</xdr:col>
                    <xdr:colOff>6350</xdr:colOff>
                    <xdr:row>86</xdr:row>
                    <xdr:rowOff>133350</xdr:rowOff>
                  </from>
                  <to>
                    <xdr:col>8</xdr:col>
                    <xdr:colOff>400050</xdr:colOff>
                    <xdr:row>86</xdr:row>
                    <xdr:rowOff>279400</xdr:rowOff>
                  </to>
                </anchor>
              </controlPr>
            </control>
          </mc:Choice>
        </mc:AlternateContent>
        <mc:AlternateContent xmlns:mc="http://schemas.openxmlformats.org/markup-compatibility/2006">
          <mc:Choice Requires="x14">
            <control shapeId="13505" r:id="rId176" name="Check Box 193">
              <controlPr defaultSize="0" autoFill="0" autoLine="0" autoPict="0">
                <anchor moveWithCells="1" sizeWithCells="1">
                  <from>
                    <xdr:col>8</xdr:col>
                    <xdr:colOff>6350</xdr:colOff>
                    <xdr:row>87</xdr:row>
                    <xdr:rowOff>120650</xdr:rowOff>
                  </from>
                  <to>
                    <xdr:col>8</xdr:col>
                    <xdr:colOff>400050</xdr:colOff>
                    <xdr:row>87</xdr:row>
                    <xdr:rowOff>266700</xdr:rowOff>
                  </to>
                </anchor>
              </controlPr>
            </control>
          </mc:Choice>
        </mc:AlternateContent>
        <mc:AlternateContent xmlns:mc="http://schemas.openxmlformats.org/markup-compatibility/2006">
          <mc:Choice Requires="x14">
            <control shapeId="13506" r:id="rId177" name="Check Box 194">
              <controlPr defaultSize="0" autoFill="0" autoLine="0" autoPict="0">
                <anchor moveWithCells="1" sizeWithCells="1">
                  <from>
                    <xdr:col>8</xdr:col>
                    <xdr:colOff>6350</xdr:colOff>
                    <xdr:row>88</xdr:row>
                    <xdr:rowOff>19050</xdr:rowOff>
                  </from>
                  <to>
                    <xdr:col>8</xdr:col>
                    <xdr:colOff>400050</xdr:colOff>
                    <xdr:row>88</xdr:row>
                    <xdr:rowOff>165100</xdr:rowOff>
                  </to>
                </anchor>
              </controlPr>
            </control>
          </mc:Choice>
        </mc:AlternateContent>
        <mc:AlternateContent xmlns:mc="http://schemas.openxmlformats.org/markup-compatibility/2006">
          <mc:Choice Requires="x14">
            <control shapeId="13507" r:id="rId178" name="Check Box 195">
              <controlPr defaultSize="0" autoFill="0" autoLine="0" autoPict="0">
                <anchor moveWithCells="1" sizeWithCells="1">
                  <from>
                    <xdr:col>8</xdr:col>
                    <xdr:colOff>6350</xdr:colOff>
                    <xdr:row>89</xdr:row>
                    <xdr:rowOff>133350</xdr:rowOff>
                  </from>
                  <to>
                    <xdr:col>8</xdr:col>
                    <xdr:colOff>400050</xdr:colOff>
                    <xdr:row>89</xdr:row>
                    <xdr:rowOff>279400</xdr:rowOff>
                  </to>
                </anchor>
              </controlPr>
            </control>
          </mc:Choice>
        </mc:AlternateContent>
        <mc:AlternateContent xmlns:mc="http://schemas.openxmlformats.org/markup-compatibility/2006">
          <mc:Choice Requires="x14">
            <control shapeId="13508" r:id="rId179" name="Check Box 196">
              <controlPr defaultSize="0" autoFill="0" autoLine="0" autoPict="0">
                <anchor moveWithCells="1" sizeWithCells="1">
                  <from>
                    <xdr:col>8</xdr:col>
                    <xdr:colOff>12700</xdr:colOff>
                    <xdr:row>90</xdr:row>
                    <xdr:rowOff>12700</xdr:rowOff>
                  </from>
                  <to>
                    <xdr:col>8</xdr:col>
                    <xdr:colOff>406400</xdr:colOff>
                    <xdr:row>90</xdr:row>
                    <xdr:rowOff>158750</xdr:rowOff>
                  </to>
                </anchor>
              </controlPr>
            </control>
          </mc:Choice>
        </mc:AlternateContent>
        <mc:AlternateContent xmlns:mc="http://schemas.openxmlformats.org/markup-compatibility/2006">
          <mc:Choice Requires="x14">
            <control shapeId="13509" r:id="rId180" name="Check Box 197">
              <controlPr defaultSize="0" autoFill="0" autoLine="0" autoPict="0">
                <anchor moveWithCells="1" sizeWithCells="1">
                  <from>
                    <xdr:col>8</xdr:col>
                    <xdr:colOff>6350</xdr:colOff>
                    <xdr:row>91</xdr:row>
                    <xdr:rowOff>133350</xdr:rowOff>
                  </from>
                  <to>
                    <xdr:col>8</xdr:col>
                    <xdr:colOff>400050</xdr:colOff>
                    <xdr:row>92</xdr:row>
                    <xdr:rowOff>88900</xdr:rowOff>
                  </to>
                </anchor>
              </controlPr>
            </control>
          </mc:Choice>
        </mc:AlternateContent>
        <mc:AlternateContent xmlns:mc="http://schemas.openxmlformats.org/markup-compatibility/2006">
          <mc:Choice Requires="x14">
            <control shapeId="13510" r:id="rId181" name="Check Box 198">
              <controlPr defaultSize="0" autoFill="0" autoLine="0" autoPict="0">
                <anchor moveWithCells="1" sizeWithCells="1">
                  <from>
                    <xdr:col>8</xdr:col>
                    <xdr:colOff>12700</xdr:colOff>
                    <xdr:row>93</xdr:row>
                    <xdr:rowOff>19050</xdr:rowOff>
                  </from>
                  <to>
                    <xdr:col>8</xdr:col>
                    <xdr:colOff>406400</xdr:colOff>
                    <xdr:row>93</xdr:row>
                    <xdr:rowOff>165100</xdr:rowOff>
                  </to>
                </anchor>
              </controlPr>
            </control>
          </mc:Choice>
        </mc:AlternateContent>
        <mc:AlternateContent xmlns:mc="http://schemas.openxmlformats.org/markup-compatibility/2006">
          <mc:Choice Requires="x14">
            <control shapeId="13511" r:id="rId182" name="Check Box 199">
              <controlPr defaultSize="0" autoFill="0" autoLine="0" autoPict="0">
                <anchor moveWithCells="1" sizeWithCells="1">
                  <from>
                    <xdr:col>8</xdr:col>
                    <xdr:colOff>6350</xdr:colOff>
                    <xdr:row>94</xdr:row>
                    <xdr:rowOff>120650</xdr:rowOff>
                  </from>
                  <to>
                    <xdr:col>8</xdr:col>
                    <xdr:colOff>400050</xdr:colOff>
                    <xdr:row>94</xdr:row>
                    <xdr:rowOff>266700</xdr:rowOff>
                  </to>
                </anchor>
              </controlPr>
            </control>
          </mc:Choice>
        </mc:AlternateContent>
        <mc:AlternateContent xmlns:mc="http://schemas.openxmlformats.org/markup-compatibility/2006">
          <mc:Choice Requires="x14">
            <control shapeId="13513" r:id="rId183" name="Check Box 201">
              <controlPr defaultSize="0" autoFill="0" autoLine="0" autoPict="0">
                <anchor moveWithCells="1" sizeWithCells="1">
                  <from>
                    <xdr:col>8</xdr:col>
                    <xdr:colOff>6350</xdr:colOff>
                    <xdr:row>95</xdr:row>
                    <xdr:rowOff>38100</xdr:rowOff>
                  </from>
                  <to>
                    <xdr:col>8</xdr:col>
                    <xdr:colOff>400050</xdr:colOff>
                    <xdr:row>95</xdr:row>
                    <xdr:rowOff>184150</xdr:rowOff>
                  </to>
                </anchor>
              </controlPr>
            </control>
          </mc:Choice>
        </mc:AlternateContent>
        <mc:AlternateContent xmlns:mc="http://schemas.openxmlformats.org/markup-compatibility/2006">
          <mc:Choice Requires="x14">
            <control shapeId="13514" r:id="rId184" name="Check Box 202">
              <controlPr defaultSize="0" autoFill="0" autoLine="0" autoPict="0">
                <anchor moveWithCells="1" sizeWithCells="1">
                  <from>
                    <xdr:col>8</xdr:col>
                    <xdr:colOff>6350</xdr:colOff>
                    <xdr:row>96</xdr:row>
                    <xdr:rowOff>38100</xdr:rowOff>
                  </from>
                  <to>
                    <xdr:col>8</xdr:col>
                    <xdr:colOff>400050</xdr:colOff>
                    <xdr:row>96</xdr:row>
                    <xdr:rowOff>184150</xdr:rowOff>
                  </to>
                </anchor>
              </controlPr>
            </control>
          </mc:Choice>
        </mc:AlternateContent>
        <mc:AlternateContent xmlns:mc="http://schemas.openxmlformats.org/markup-compatibility/2006">
          <mc:Choice Requires="x14">
            <control shapeId="13515" r:id="rId185" name="Check Box 203">
              <controlPr defaultSize="0" autoFill="0" autoLine="0" autoPict="0">
                <anchor moveWithCells="1" sizeWithCells="1">
                  <from>
                    <xdr:col>8</xdr:col>
                    <xdr:colOff>6350</xdr:colOff>
                    <xdr:row>97</xdr:row>
                    <xdr:rowOff>38100</xdr:rowOff>
                  </from>
                  <to>
                    <xdr:col>8</xdr:col>
                    <xdr:colOff>400050</xdr:colOff>
                    <xdr:row>97</xdr:row>
                    <xdr:rowOff>184150</xdr:rowOff>
                  </to>
                </anchor>
              </controlPr>
            </control>
          </mc:Choice>
        </mc:AlternateContent>
        <mc:AlternateContent xmlns:mc="http://schemas.openxmlformats.org/markup-compatibility/2006">
          <mc:Choice Requires="x14">
            <control shapeId="13516" r:id="rId186" name="Check Box 204">
              <controlPr defaultSize="0" autoFill="0" autoLine="0" autoPict="0">
                <anchor moveWithCells="1" sizeWithCells="1">
                  <from>
                    <xdr:col>8</xdr:col>
                    <xdr:colOff>12700</xdr:colOff>
                    <xdr:row>98</xdr:row>
                    <xdr:rowOff>19050</xdr:rowOff>
                  </from>
                  <to>
                    <xdr:col>8</xdr:col>
                    <xdr:colOff>406400</xdr:colOff>
                    <xdr:row>98</xdr:row>
                    <xdr:rowOff>165100</xdr:rowOff>
                  </to>
                </anchor>
              </controlPr>
            </control>
          </mc:Choice>
        </mc:AlternateContent>
        <mc:AlternateContent xmlns:mc="http://schemas.openxmlformats.org/markup-compatibility/2006">
          <mc:Choice Requires="x14">
            <control shapeId="13517" r:id="rId187" name="Check Box 205">
              <controlPr defaultSize="0" autoFill="0" autoLine="0" autoPict="0">
                <anchor moveWithCells="1" sizeWithCells="1">
                  <from>
                    <xdr:col>8</xdr:col>
                    <xdr:colOff>12700</xdr:colOff>
                    <xdr:row>99</xdr:row>
                    <xdr:rowOff>25400</xdr:rowOff>
                  </from>
                  <to>
                    <xdr:col>8</xdr:col>
                    <xdr:colOff>406400</xdr:colOff>
                    <xdr:row>99</xdr:row>
                    <xdr:rowOff>171450</xdr:rowOff>
                  </to>
                </anchor>
              </controlPr>
            </control>
          </mc:Choice>
        </mc:AlternateContent>
        <mc:AlternateContent xmlns:mc="http://schemas.openxmlformats.org/markup-compatibility/2006">
          <mc:Choice Requires="x14">
            <control shapeId="13518" r:id="rId188" name="Check Box 206">
              <controlPr defaultSize="0" autoFill="0" autoLine="0" autoPict="0">
                <anchor moveWithCells="1" sizeWithCells="1">
                  <from>
                    <xdr:col>8</xdr:col>
                    <xdr:colOff>6350</xdr:colOff>
                    <xdr:row>100</xdr:row>
                    <xdr:rowOff>215900</xdr:rowOff>
                  </from>
                  <to>
                    <xdr:col>8</xdr:col>
                    <xdr:colOff>400050</xdr:colOff>
                    <xdr:row>100</xdr:row>
                    <xdr:rowOff>361950</xdr:rowOff>
                  </to>
                </anchor>
              </controlPr>
            </control>
          </mc:Choice>
        </mc:AlternateContent>
        <mc:AlternateContent xmlns:mc="http://schemas.openxmlformats.org/markup-compatibility/2006">
          <mc:Choice Requires="x14">
            <control shapeId="13519" r:id="rId189" name="Check Box 207">
              <controlPr defaultSize="0" autoFill="0" autoLine="0" autoPict="0">
                <anchor moveWithCells="1" sizeWithCells="1">
                  <from>
                    <xdr:col>8</xdr:col>
                    <xdr:colOff>6350</xdr:colOff>
                    <xdr:row>101</xdr:row>
                    <xdr:rowOff>101600</xdr:rowOff>
                  </from>
                  <to>
                    <xdr:col>8</xdr:col>
                    <xdr:colOff>400050</xdr:colOff>
                    <xdr:row>101</xdr:row>
                    <xdr:rowOff>247650</xdr:rowOff>
                  </to>
                </anchor>
              </controlPr>
            </control>
          </mc:Choice>
        </mc:AlternateContent>
        <mc:AlternateContent xmlns:mc="http://schemas.openxmlformats.org/markup-compatibility/2006">
          <mc:Choice Requires="x14">
            <control shapeId="13520" r:id="rId190" name="Check Box 208">
              <controlPr defaultSize="0" autoFill="0" autoLine="0" autoPict="0">
                <anchor moveWithCells="1" sizeWithCells="1">
                  <from>
                    <xdr:col>8</xdr:col>
                    <xdr:colOff>6350</xdr:colOff>
                    <xdr:row>102</xdr:row>
                    <xdr:rowOff>12700</xdr:rowOff>
                  </from>
                  <to>
                    <xdr:col>8</xdr:col>
                    <xdr:colOff>400050</xdr:colOff>
                    <xdr:row>102</xdr:row>
                    <xdr:rowOff>158750</xdr:rowOff>
                  </to>
                </anchor>
              </controlPr>
            </control>
          </mc:Choice>
        </mc:AlternateContent>
        <mc:AlternateContent xmlns:mc="http://schemas.openxmlformats.org/markup-compatibility/2006">
          <mc:Choice Requires="x14">
            <control shapeId="13521" r:id="rId191" name="Check Box 209">
              <controlPr defaultSize="0" autoFill="0" autoLine="0" autoPict="0">
                <anchor moveWithCells="1" sizeWithCells="1">
                  <from>
                    <xdr:col>8</xdr:col>
                    <xdr:colOff>12700</xdr:colOff>
                    <xdr:row>103</xdr:row>
                    <xdr:rowOff>19050</xdr:rowOff>
                  </from>
                  <to>
                    <xdr:col>8</xdr:col>
                    <xdr:colOff>406400</xdr:colOff>
                    <xdr:row>103</xdr:row>
                    <xdr:rowOff>165100</xdr:rowOff>
                  </to>
                </anchor>
              </controlPr>
            </control>
          </mc:Choice>
        </mc:AlternateContent>
        <mc:AlternateContent xmlns:mc="http://schemas.openxmlformats.org/markup-compatibility/2006">
          <mc:Choice Requires="x14">
            <control shapeId="13522" r:id="rId192" name="Check Box 210">
              <controlPr defaultSize="0" autoFill="0" autoLine="0" autoPict="0">
                <anchor moveWithCells="1" sizeWithCells="1">
                  <from>
                    <xdr:col>8</xdr:col>
                    <xdr:colOff>12700</xdr:colOff>
                    <xdr:row>104</xdr:row>
                    <xdr:rowOff>19050</xdr:rowOff>
                  </from>
                  <to>
                    <xdr:col>8</xdr:col>
                    <xdr:colOff>406400</xdr:colOff>
                    <xdr:row>104</xdr:row>
                    <xdr:rowOff>165100</xdr:rowOff>
                  </to>
                </anchor>
              </controlPr>
            </control>
          </mc:Choice>
        </mc:AlternateContent>
        <mc:AlternateContent xmlns:mc="http://schemas.openxmlformats.org/markup-compatibility/2006">
          <mc:Choice Requires="x14">
            <control shapeId="13523" r:id="rId193" name="Check Box 211">
              <controlPr defaultSize="0" autoFill="0" autoLine="0" autoPict="0">
                <anchor moveWithCells="1" sizeWithCells="1">
                  <from>
                    <xdr:col>8</xdr:col>
                    <xdr:colOff>6350</xdr:colOff>
                    <xdr:row>105</xdr:row>
                    <xdr:rowOff>44450</xdr:rowOff>
                  </from>
                  <to>
                    <xdr:col>8</xdr:col>
                    <xdr:colOff>400050</xdr:colOff>
                    <xdr:row>105</xdr:row>
                    <xdr:rowOff>152400</xdr:rowOff>
                  </to>
                </anchor>
              </controlPr>
            </control>
          </mc:Choice>
        </mc:AlternateContent>
        <mc:AlternateContent xmlns:mc="http://schemas.openxmlformats.org/markup-compatibility/2006">
          <mc:Choice Requires="x14">
            <control shapeId="13524" r:id="rId194" name="Check Box 212">
              <controlPr defaultSize="0" autoFill="0" autoLine="0" autoPict="0">
                <anchor moveWithCells="1" sizeWithCells="1">
                  <from>
                    <xdr:col>8</xdr:col>
                    <xdr:colOff>6350</xdr:colOff>
                    <xdr:row>106</xdr:row>
                    <xdr:rowOff>38100</xdr:rowOff>
                  </from>
                  <to>
                    <xdr:col>8</xdr:col>
                    <xdr:colOff>400050</xdr:colOff>
                    <xdr:row>106</xdr:row>
                    <xdr:rowOff>184150</xdr:rowOff>
                  </to>
                </anchor>
              </controlPr>
            </control>
          </mc:Choice>
        </mc:AlternateContent>
        <mc:AlternateContent xmlns:mc="http://schemas.openxmlformats.org/markup-compatibility/2006">
          <mc:Choice Requires="x14">
            <control shapeId="13525" r:id="rId195" name="Check Box 213">
              <controlPr defaultSize="0" autoFill="0" autoLine="0" autoPict="0">
                <anchor moveWithCells="1" sizeWithCells="1">
                  <from>
                    <xdr:col>8</xdr:col>
                    <xdr:colOff>6350</xdr:colOff>
                    <xdr:row>107</xdr:row>
                    <xdr:rowOff>38100</xdr:rowOff>
                  </from>
                  <to>
                    <xdr:col>8</xdr:col>
                    <xdr:colOff>400050</xdr:colOff>
                    <xdr:row>107</xdr:row>
                    <xdr:rowOff>184150</xdr:rowOff>
                  </to>
                </anchor>
              </controlPr>
            </control>
          </mc:Choice>
        </mc:AlternateContent>
        <mc:AlternateContent xmlns:mc="http://schemas.openxmlformats.org/markup-compatibility/2006">
          <mc:Choice Requires="x14">
            <control shapeId="13526" r:id="rId196" name="Check Box 214">
              <controlPr defaultSize="0" autoFill="0" autoLine="0" autoPict="0">
                <anchor moveWithCells="1" sizeWithCells="1">
                  <from>
                    <xdr:col>8</xdr:col>
                    <xdr:colOff>12700</xdr:colOff>
                    <xdr:row>108</xdr:row>
                    <xdr:rowOff>107950</xdr:rowOff>
                  </from>
                  <to>
                    <xdr:col>8</xdr:col>
                    <xdr:colOff>406400</xdr:colOff>
                    <xdr:row>108</xdr:row>
                    <xdr:rowOff>254000</xdr:rowOff>
                  </to>
                </anchor>
              </controlPr>
            </control>
          </mc:Choice>
        </mc:AlternateContent>
        <mc:AlternateContent xmlns:mc="http://schemas.openxmlformats.org/markup-compatibility/2006">
          <mc:Choice Requires="x14">
            <control shapeId="13527" r:id="rId197" name="Check Box 215">
              <controlPr defaultSize="0" autoFill="0" autoLine="0" autoPict="0">
                <anchor moveWithCells="1" sizeWithCells="1">
                  <from>
                    <xdr:col>8</xdr:col>
                    <xdr:colOff>12700</xdr:colOff>
                    <xdr:row>109</xdr:row>
                    <xdr:rowOff>25400</xdr:rowOff>
                  </from>
                  <to>
                    <xdr:col>8</xdr:col>
                    <xdr:colOff>406400</xdr:colOff>
                    <xdr:row>109</xdr:row>
                    <xdr:rowOff>171450</xdr:rowOff>
                  </to>
                </anchor>
              </controlPr>
            </control>
          </mc:Choice>
        </mc:AlternateContent>
        <mc:AlternateContent xmlns:mc="http://schemas.openxmlformats.org/markup-compatibility/2006">
          <mc:Choice Requires="x14">
            <control shapeId="13528" r:id="rId198" name="Check Box 216">
              <controlPr defaultSize="0" autoFill="0" autoLine="0" autoPict="0">
                <anchor moveWithCells="1" sizeWithCells="1">
                  <from>
                    <xdr:col>8</xdr:col>
                    <xdr:colOff>12700</xdr:colOff>
                    <xdr:row>110</xdr:row>
                    <xdr:rowOff>107950</xdr:rowOff>
                  </from>
                  <to>
                    <xdr:col>8</xdr:col>
                    <xdr:colOff>406400</xdr:colOff>
                    <xdr:row>110</xdr:row>
                    <xdr:rowOff>254000</xdr:rowOff>
                  </to>
                </anchor>
              </controlPr>
            </control>
          </mc:Choice>
        </mc:AlternateContent>
        <mc:AlternateContent xmlns:mc="http://schemas.openxmlformats.org/markup-compatibility/2006">
          <mc:Choice Requires="x14">
            <control shapeId="13529" r:id="rId199" name="Check Box 217">
              <controlPr defaultSize="0" autoFill="0" autoLine="0" autoPict="0">
                <anchor moveWithCells="1" sizeWithCells="1">
                  <from>
                    <xdr:col>8</xdr:col>
                    <xdr:colOff>6350</xdr:colOff>
                    <xdr:row>111</xdr:row>
                    <xdr:rowOff>203200</xdr:rowOff>
                  </from>
                  <to>
                    <xdr:col>8</xdr:col>
                    <xdr:colOff>400050</xdr:colOff>
                    <xdr:row>111</xdr:row>
                    <xdr:rowOff>349250</xdr:rowOff>
                  </to>
                </anchor>
              </controlPr>
            </control>
          </mc:Choice>
        </mc:AlternateContent>
        <mc:AlternateContent xmlns:mc="http://schemas.openxmlformats.org/markup-compatibility/2006">
          <mc:Choice Requires="x14">
            <control shapeId="13530" r:id="rId200" name="Check Box 218">
              <controlPr defaultSize="0" autoFill="0" autoLine="0" autoPict="0">
                <anchor moveWithCells="1" sizeWithCells="1">
                  <from>
                    <xdr:col>8</xdr:col>
                    <xdr:colOff>12700</xdr:colOff>
                    <xdr:row>112</xdr:row>
                    <xdr:rowOff>12700</xdr:rowOff>
                  </from>
                  <to>
                    <xdr:col>8</xdr:col>
                    <xdr:colOff>406400</xdr:colOff>
                    <xdr:row>112</xdr:row>
                    <xdr:rowOff>158750</xdr:rowOff>
                  </to>
                </anchor>
              </controlPr>
            </control>
          </mc:Choice>
        </mc:AlternateContent>
        <mc:AlternateContent xmlns:mc="http://schemas.openxmlformats.org/markup-compatibility/2006">
          <mc:Choice Requires="x14">
            <control shapeId="13531" r:id="rId201" name="Check Box 219">
              <controlPr defaultSize="0" autoFill="0" autoLine="0" autoPict="0">
                <anchor moveWithCells="1" sizeWithCells="1">
                  <from>
                    <xdr:col>8</xdr:col>
                    <xdr:colOff>6350</xdr:colOff>
                    <xdr:row>113</xdr:row>
                    <xdr:rowOff>25400</xdr:rowOff>
                  </from>
                  <to>
                    <xdr:col>8</xdr:col>
                    <xdr:colOff>400050</xdr:colOff>
                    <xdr:row>113</xdr:row>
                    <xdr:rowOff>171450</xdr:rowOff>
                  </to>
                </anchor>
              </controlPr>
            </control>
          </mc:Choice>
        </mc:AlternateContent>
        <mc:AlternateContent xmlns:mc="http://schemas.openxmlformats.org/markup-compatibility/2006">
          <mc:Choice Requires="x14">
            <control shapeId="13532" r:id="rId202" name="Check Box 220">
              <controlPr defaultSize="0" autoFill="0" autoLine="0" autoPict="0">
                <anchor moveWithCells="1" sizeWithCells="1">
                  <from>
                    <xdr:col>8</xdr:col>
                    <xdr:colOff>6350</xdr:colOff>
                    <xdr:row>114</xdr:row>
                    <xdr:rowOff>120650</xdr:rowOff>
                  </from>
                  <to>
                    <xdr:col>8</xdr:col>
                    <xdr:colOff>400050</xdr:colOff>
                    <xdr:row>114</xdr:row>
                    <xdr:rowOff>266700</xdr:rowOff>
                  </to>
                </anchor>
              </controlPr>
            </control>
          </mc:Choice>
        </mc:AlternateContent>
        <mc:AlternateContent xmlns:mc="http://schemas.openxmlformats.org/markup-compatibility/2006">
          <mc:Choice Requires="x14">
            <control shapeId="13534" r:id="rId203" name="Check Box 222">
              <controlPr defaultSize="0" autoFill="0" autoLine="0" autoPict="0">
                <anchor moveWithCells="1" sizeWithCells="1">
                  <from>
                    <xdr:col>8</xdr:col>
                    <xdr:colOff>6350</xdr:colOff>
                    <xdr:row>116</xdr:row>
                    <xdr:rowOff>38100</xdr:rowOff>
                  </from>
                  <to>
                    <xdr:col>8</xdr:col>
                    <xdr:colOff>400050</xdr:colOff>
                    <xdr:row>116</xdr:row>
                    <xdr:rowOff>184150</xdr:rowOff>
                  </to>
                </anchor>
              </controlPr>
            </control>
          </mc:Choice>
        </mc:AlternateContent>
        <mc:AlternateContent xmlns:mc="http://schemas.openxmlformats.org/markup-compatibility/2006">
          <mc:Choice Requires="x14">
            <control shapeId="13535" r:id="rId204" name="Check Box 223">
              <controlPr defaultSize="0" autoFill="0" autoLine="0" autoPict="0">
                <anchor moveWithCells="1" sizeWithCells="1">
                  <from>
                    <xdr:col>8</xdr:col>
                    <xdr:colOff>6350</xdr:colOff>
                    <xdr:row>118</xdr:row>
                    <xdr:rowOff>38100</xdr:rowOff>
                  </from>
                  <to>
                    <xdr:col>8</xdr:col>
                    <xdr:colOff>400050</xdr:colOff>
                    <xdr:row>118</xdr:row>
                    <xdr:rowOff>184150</xdr:rowOff>
                  </to>
                </anchor>
              </controlPr>
            </control>
          </mc:Choice>
        </mc:AlternateContent>
        <mc:AlternateContent xmlns:mc="http://schemas.openxmlformats.org/markup-compatibility/2006">
          <mc:Choice Requires="x14">
            <control shapeId="13536" r:id="rId205" name="Check Box 224">
              <controlPr defaultSize="0" autoFill="0" autoLine="0" autoPict="0">
                <anchor moveWithCells="1" sizeWithCells="1">
                  <from>
                    <xdr:col>8</xdr:col>
                    <xdr:colOff>6350</xdr:colOff>
                    <xdr:row>119</xdr:row>
                    <xdr:rowOff>38100</xdr:rowOff>
                  </from>
                  <to>
                    <xdr:col>8</xdr:col>
                    <xdr:colOff>400050</xdr:colOff>
                    <xdr:row>119</xdr:row>
                    <xdr:rowOff>184150</xdr:rowOff>
                  </to>
                </anchor>
              </controlPr>
            </control>
          </mc:Choice>
        </mc:AlternateContent>
        <mc:AlternateContent xmlns:mc="http://schemas.openxmlformats.org/markup-compatibility/2006">
          <mc:Choice Requires="x14">
            <control shapeId="13537" r:id="rId206" name="Check Box 225">
              <controlPr defaultSize="0" autoFill="0" autoLine="0" autoPict="0">
                <anchor moveWithCells="1" sizeWithCells="1">
                  <from>
                    <xdr:col>8</xdr:col>
                    <xdr:colOff>6350</xdr:colOff>
                    <xdr:row>120</xdr:row>
                    <xdr:rowOff>38100</xdr:rowOff>
                  </from>
                  <to>
                    <xdr:col>8</xdr:col>
                    <xdr:colOff>400050</xdr:colOff>
                    <xdr:row>120</xdr:row>
                    <xdr:rowOff>184150</xdr:rowOff>
                  </to>
                </anchor>
              </controlPr>
            </control>
          </mc:Choice>
        </mc:AlternateContent>
        <mc:AlternateContent xmlns:mc="http://schemas.openxmlformats.org/markup-compatibility/2006">
          <mc:Choice Requires="x14">
            <control shapeId="13538" r:id="rId207" name="Check Box 226">
              <controlPr defaultSize="0" autoFill="0" autoLine="0" autoPict="0">
                <anchor moveWithCells="1" sizeWithCells="1">
                  <from>
                    <xdr:col>8</xdr:col>
                    <xdr:colOff>6350</xdr:colOff>
                    <xdr:row>121</xdr:row>
                    <xdr:rowOff>38100</xdr:rowOff>
                  </from>
                  <to>
                    <xdr:col>8</xdr:col>
                    <xdr:colOff>400050</xdr:colOff>
                    <xdr:row>121</xdr:row>
                    <xdr:rowOff>184150</xdr:rowOff>
                  </to>
                </anchor>
              </controlPr>
            </control>
          </mc:Choice>
        </mc:AlternateContent>
        <mc:AlternateContent xmlns:mc="http://schemas.openxmlformats.org/markup-compatibility/2006">
          <mc:Choice Requires="x14">
            <control shapeId="13539" r:id="rId208" name="Check Box 227">
              <controlPr defaultSize="0" autoFill="0" autoLine="0" autoPict="0">
                <anchor moveWithCells="1" sizeWithCells="1">
                  <from>
                    <xdr:col>8</xdr:col>
                    <xdr:colOff>6350</xdr:colOff>
                    <xdr:row>122</xdr:row>
                    <xdr:rowOff>38100</xdr:rowOff>
                  </from>
                  <to>
                    <xdr:col>8</xdr:col>
                    <xdr:colOff>400050</xdr:colOff>
                    <xdr:row>122</xdr:row>
                    <xdr:rowOff>184150</xdr:rowOff>
                  </to>
                </anchor>
              </controlPr>
            </control>
          </mc:Choice>
        </mc:AlternateContent>
        <mc:AlternateContent xmlns:mc="http://schemas.openxmlformats.org/markup-compatibility/2006">
          <mc:Choice Requires="x14">
            <control shapeId="13540" r:id="rId209" name="Check Box 228">
              <controlPr defaultSize="0" autoFill="0" autoLine="0" autoPict="0">
                <anchor moveWithCells="1" sizeWithCells="1">
                  <from>
                    <xdr:col>8</xdr:col>
                    <xdr:colOff>6350</xdr:colOff>
                    <xdr:row>123</xdr:row>
                    <xdr:rowOff>38100</xdr:rowOff>
                  </from>
                  <to>
                    <xdr:col>8</xdr:col>
                    <xdr:colOff>400050</xdr:colOff>
                    <xdr:row>123</xdr:row>
                    <xdr:rowOff>184150</xdr:rowOff>
                  </to>
                </anchor>
              </controlPr>
            </control>
          </mc:Choice>
        </mc:AlternateContent>
        <mc:AlternateContent xmlns:mc="http://schemas.openxmlformats.org/markup-compatibility/2006">
          <mc:Choice Requires="x14">
            <control shapeId="13541" r:id="rId210" name="Check Box 229">
              <controlPr defaultSize="0" autoFill="0" autoLine="0" autoPict="0">
                <anchor moveWithCells="1" sizeWithCells="1">
                  <from>
                    <xdr:col>8</xdr:col>
                    <xdr:colOff>6350</xdr:colOff>
                    <xdr:row>124</xdr:row>
                    <xdr:rowOff>114300</xdr:rowOff>
                  </from>
                  <to>
                    <xdr:col>8</xdr:col>
                    <xdr:colOff>400050</xdr:colOff>
                    <xdr:row>124</xdr:row>
                    <xdr:rowOff>260350</xdr:rowOff>
                  </to>
                </anchor>
              </controlPr>
            </control>
          </mc:Choice>
        </mc:AlternateContent>
        <mc:AlternateContent xmlns:mc="http://schemas.openxmlformats.org/markup-compatibility/2006">
          <mc:Choice Requires="x14">
            <control shapeId="13542" r:id="rId211" name="Check Box 230">
              <controlPr defaultSize="0" autoFill="0" autoLine="0" autoPict="0">
                <anchor moveWithCells="1" sizeWithCells="1">
                  <from>
                    <xdr:col>8</xdr:col>
                    <xdr:colOff>6350</xdr:colOff>
                    <xdr:row>125</xdr:row>
                    <xdr:rowOff>25400</xdr:rowOff>
                  </from>
                  <to>
                    <xdr:col>8</xdr:col>
                    <xdr:colOff>400050</xdr:colOff>
                    <xdr:row>125</xdr:row>
                    <xdr:rowOff>171450</xdr:rowOff>
                  </to>
                </anchor>
              </controlPr>
            </control>
          </mc:Choice>
        </mc:AlternateContent>
        <mc:AlternateContent xmlns:mc="http://schemas.openxmlformats.org/markup-compatibility/2006">
          <mc:Choice Requires="x14">
            <control shapeId="13544" r:id="rId212" name="Check Box 232">
              <controlPr defaultSize="0" autoFill="0" autoLine="0" autoPict="0">
                <anchor moveWithCells="1" sizeWithCells="1">
                  <from>
                    <xdr:col>8</xdr:col>
                    <xdr:colOff>6350</xdr:colOff>
                    <xdr:row>127</xdr:row>
                    <xdr:rowOff>120650</xdr:rowOff>
                  </from>
                  <to>
                    <xdr:col>8</xdr:col>
                    <xdr:colOff>400050</xdr:colOff>
                    <xdr:row>127</xdr:row>
                    <xdr:rowOff>266700</xdr:rowOff>
                  </to>
                </anchor>
              </controlPr>
            </control>
          </mc:Choice>
        </mc:AlternateContent>
        <mc:AlternateContent xmlns:mc="http://schemas.openxmlformats.org/markup-compatibility/2006">
          <mc:Choice Requires="x14">
            <control shapeId="13545" r:id="rId213" name="Check Box 233">
              <controlPr defaultSize="0" autoFill="0" autoLine="0" autoPict="0">
                <anchor moveWithCells="1" sizeWithCells="1">
                  <from>
                    <xdr:col>8</xdr:col>
                    <xdr:colOff>6350</xdr:colOff>
                    <xdr:row>128</xdr:row>
                    <xdr:rowOff>38100</xdr:rowOff>
                  </from>
                  <to>
                    <xdr:col>8</xdr:col>
                    <xdr:colOff>400050</xdr:colOff>
                    <xdr:row>128</xdr:row>
                    <xdr:rowOff>184150</xdr:rowOff>
                  </to>
                </anchor>
              </controlPr>
            </control>
          </mc:Choice>
        </mc:AlternateContent>
        <mc:AlternateContent xmlns:mc="http://schemas.openxmlformats.org/markup-compatibility/2006">
          <mc:Choice Requires="x14">
            <control shapeId="13546" r:id="rId214" name="Check Box 234">
              <controlPr defaultSize="0" autoFill="0" autoLine="0" autoPict="0">
                <anchor moveWithCells="1" sizeWithCells="1">
                  <from>
                    <xdr:col>8</xdr:col>
                    <xdr:colOff>6350</xdr:colOff>
                    <xdr:row>129</xdr:row>
                    <xdr:rowOff>38100</xdr:rowOff>
                  </from>
                  <to>
                    <xdr:col>8</xdr:col>
                    <xdr:colOff>400050</xdr:colOff>
                    <xdr:row>129</xdr:row>
                    <xdr:rowOff>184150</xdr:rowOff>
                  </to>
                </anchor>
              </controlPr>
            </control>
          </mc:Choice>
        </mc:AlternateContent>
        <mc:AlternateContent xmlns:mc="http://schemas.openxmlformats.org/markup-compatibility/2006">
          <mc:Choice Requires="x14">
            <control shapeId="13547" r:id="rId215" name="Check Box 235">
              <controlPr defaultSize="0" autoFill="0" autoLine="0" autoPict="0">
                <anchor moveWithCells="1" sizeWithCells="1">
                  <from>
                    <xdr:col>8</xdr:col>
                    <xdr:colOff>6350</xdr:colOff>
                    <xdr:row>130</xdr:row>
                    <xdr:rowOff>38100</xdr:rowOff>
                  </from>
                  <to>
                    <xdr:col>8</xdr:col>
                    <xdr:colOff>400050</xdr:colOff>
                    <xdr:row>130</xdr:row>
                    <xdr:rowOff>184150</xdr:rowOff>
                  </to>
                </anchor>
              </controlPr>
            </control>
          </mc:Choice>
        </mc:AlternateContent>
        <mc:AlternateContent xmlns:mc="http://schemas.openxmlformats.org/markup-compatibility/2006">
          <mc:Choice Requires="x14">
            <control shapeId="13548" r:id="rId216" name="Check Box 236">
              <controlPr defaultSize="0" autoFill="0" autoLine="0" autoPict="0">
                <anchor moveWithCells="1" sizeWithCells="1">
                  <from>
                    <xdr:col>8</xdr:col>
                    <xdr:colOff>6350</xdr:colOff>
                    <xdr:row>131</xdr:row>
                    <xdr:rowOff>38100</xdr:rowOff>
                  </from>
                  <to>
                    <xdr:col>8</xdr:col>
                    <xdr:colOff>400050</xdr:colOff>
                    <xdr:row>131</xdr:row>
                    <xdr:rowOff>184150</xdr:rowOff>
                  </to>
                </anchor>
              </controlPr>
            </control>
          </mc:Choice>
        </mc:AlternateContent>
        <mc:AlternateContent xmlns:mc="http://schemas.openxmlformats.org/markup-compatibility/2006">
          <mc:Choice Requires="x14">
            <control shapeId="13549" r:id="rId217" name="Check Box 237">
              <controlPr defaultSize="0" autoFill="0" autoLine="0" autoPict="0">
                <anchor moveWithCells="1" sizeWithCells="1">
                  <from>
                    <xdr:col>8</xdr:col>
                    <xdr:colOff>12700</xdr:colOff>
                    <xdr:row>132</xdr:row>
                    <xdr:rowOff>19050</xdr:rowOff>
                  </from>
                  <to>
                    <xdr:col>8</xdr:col>
                    <xdr:colOff>406400</xdr:colOff>
                    <xdr:row>132</xdr:row>
                    <xdr:rowOff>165100</xdr:rowOff>
                  </to>
                </anchor>
              </controlPr>
            </control>
          </mc:Choice>
        </mc:AlternateContent>
        <mc:AlternateContent xmlns:mc="http://schemas.openxmlformats.org/markup-compatibility/2006">
          <mc:Choice Requires="x14">
            <control shapeId="13550" r:id="rId218" name="Check Box 238">
              <controlPr defaultSize="0" autoFill="0" autoLine="0" autoPict="0">
                <anchor moveWithCells="1" sizeWithCells="1">
                  <from>
                    <xdr:col>8</xdr:col>
                    <xdr:colOff>6350</xdr:colOff>
                    <xdr:row>133</xdr:row>
                    <xdr:rowOff>19050</xdr:rowOff>
                  </from>
                  <to>
                    <xdr:col>8</xdr:col>
                    <xdr:colOff>400050</xdr:colOff>
                    <xdr:row>133</xdr:row>
                    <xdr:rowOff>165100</xdr:rowOff>
                  </to>
                </anchor>
              </controlPr>
            </control>
          </mc:Choice>
        </mc:AlternateContent>
        <mc:AlternateContent xmlns:mc="http://schemas.openxmlformats.org/markup-compatibility/2006">
          <mc:Choice Requires="x14">
            <control shapeId="13553" r:id="rId219" name="Check Box 241">
              <controlPr defaultSize="0" autoFill="0" autoLine="0" autoPict="0">
                <anchor moveWithCells="1" sizeWithCells="1">
                  <from>
                    <xdr:col>8</xdr:col>
                    <xdr:colOff>6350</xdr:colOff>
                    <xdr:row>136</xdr:row>
                    <xdr:rowOff>133350</xdr:rowOff>
                  </from>
                  <to>
                    <xdr:col>8</xdr:col>
                    <xdr:colOff>400050</xdr:colOff>
                    <xdr:row>136</xdr:row>
                    <xdr:rowOff>247650</xdr:rowOff>
                  </to>
                </anchor>
              </controlPr>
            </control>
          </mc:Choice>
        </mc:AlternateContent>
        <mc:AlternateContent xmlns:mc="http://schemas.openxmlformats.org/markup-compatibility/2006">
          <mc:Choice Requires="x14">
            <control shapeId="13554" r:id="rId220" name="Check Box 242">
              <controlPr defaultSize="0" autoFill="0" autoLine="0" autoPict="0">
                <anchor moveWithCells="1" sizeWithCells="1">
                  <from>
                    <xdr:col>8</xdr:col>
                    <xdr:colOff>0</xdr:colOff>
                    <xdr:row>137</xdr:row>
                    <xdr:rowOff>12700</xdr:rowOff>
                  </from>
                  <to>
                    <xdr:col>8</xdr:col>
                    <xdr:colOff>393700</xdr:colOff>
                    <xdr:row>137</xdr:row>
                    <xdr:rowOff>158750</xdr:rowOff>
                  </to>
                </anchor>
              </controlPr>
            </control>
          </mc:Choice>
        </mc:AlternateContent>
        <mc:AlternateContent xmlns:mc="http://schemas.openxmlformats.org/markup-compatibility/2006">
          <mc:Choice Requires="x14">
            <control shapeId="13555" r:id="rId221" name="Check Box 243">
              <controlPr defaultSize="0" autoFill="0" autoLine="0" autoPict="0">
                <anchor moveWithCells="1" sizeWithCells="1">
                  <from>
                    <xdr:col>8</xdr:col>
                    <xdr:colOff>6350</xdr:colOff>
                    <xdr:row>138</xdr:row>
                    <xdr:rowOff>196850</xdr:rowOff>
                  </from>
                  <to>
                    <xdr:col>8</xdr:col>
                    <xdr:colOff>400050</xdr:colOff>
                    <xdr:row>138</xdr:row>
                    <xdr:rowOff>342900</xdr:rowOff>
                  </to>
                </anchor>
              </controlPr>
            </control>
          </mc:Choice>
        </mc:AlternateContent>
        <mc:AlternateContent xmlns:mc="http://schemas.openxmlformats.org/markup-compatibility/2006">
          <mc:Choice Requires="x14">
            <control shapeId="13556" r:id="rId222" name="Check Box 244">
              <controlPr defaultSize="0" autoFill="0" autoLine="0" autoPict="0">
                <anchor moveWithCells="1" sizeWithCells="1">
                  <from>
                    <xdr:col>8</xdr:col>
                    <xdr:colOff>6350</xdr:colOff>
                    <xdr:row>139</xdr:row>
                    <xdr:rowOff>38100</xdr:rowOff>
                  </from>
                  <to>
                    <xdr:col>8</xdr:col>
                    <xdr:colOff>400050</xdr:colOff>
                    <xdr:row>139</xdr:row>
                    <xdr:rowOff>184150</xdr:rowOff>
                  </to>
                </anchor>
              </controlPr>
            </control>
          </mc:Choice>
        </mc:AlternateContent>
        <mc:AlternateContent xmlns:mc="http://schemas.openxmlformats.org/markup-compatibility/2006">
          <mc:Choice Requires="x14">
            <control shapeId="13557" r:id="rId223" name="Check Box 245">
              <controlPr defaultSize="0" autoFill="0" autoLine="0" autoPict="0">
                <anchor moveWithCells="1" sizeWithCells="1">
                  <from>
                    <xdr:col>8</xdr:col>
                    <xdr:colOff>6350</xdr:colOff>
                    <xdr:row>140</xdr:row>
                    <xdr:rowOff>38100</xdr:rowOff>
                  </from>
                  <to>
                    <xdr:col>8</xdr:col>
                    <xdr:colOff>400050</xdr:colOff>
                    <xdr:row>140</xdr:row>
                    <xdr:rowOff>184150</xdr:rowOff>
                  </to>
                </anchor>
              </controlPr>
            </control>
          </mc:Choice>
        </mc:AlternateContent>
        <mc:AlternateContent xmlns:mc="http://schemas.openxmlformats.org/markup-compatibility/2006">
          <mc:Choice Requires="x14">
            <control shapeId="13558" r:id="rId224" name="Check Box 246">
              <controlPr defaultSize="0" autoFill="0" autoLine="0" autoPict="0">
                <anchor moveWithCells="1" sizeWithCells="1">
                  <from>
                    <xdr:col>8</xdr:col>
                    <xdr:colOff>6350</xdr:colOff>
                    <xdr:row>141</xdr:row>
                    <xdr:rowOff>107950</xdr:rowOff>
                  </from>
                  <to>
                    <xdr:col>8</xdr:col>
                    <xdr:colOff>400050</xdr:colOff>
                    <xdr:row>141</xdr:row>
                    <xdr:rowOff>254000</xdr:rowOff>
                  </to>
                </anchor>
              </controlPr>
            </control>
          </mc:Choice>
        </mc:AlternateContent>
        <mc:AlternateContent xmlns:mc="http://schemas.openxmlformats.org/markup-compatibility/2006">
          <mc:Choice Requires="x14">
            <control shapeId="13559" r:id="rId225" name="Check Box 247">
              <controlPr defaultSize="0" autoFill="0" autoLine="0" autoPict="0">
                <anchor moveWithCells="1" sizeWithCells="1">
                  <from>
                    <xdr:col>8</xdr:col>
                    <xdr:colOff>6350</xdr:colOff>
                    <xdr:row>142</xdr:row>
                    <xdr:rowOff>38100</xdr:rowOff>
                  </from>
                  <to>
                    <xdr:col>8</xdr:col>
                    <xdr:colOff>400050</xdr:colOff>
                    <xdr:row>142</xdr:row>
                    <xdr:rowOff>184150</xdr:rowOff>
                  </to>
                </anchor>
              </controlPr>
            </control>
          </mc:Choice>
        </mc:AlternateContent>
        <mc:AlternateContent xmlns:mc="http://schemas.openxmlformats.org/markup-compatibility/2006">
          <mc:Choice Requires="x14">
            <control shapeId="13560" r:id="rId226" name="Check Box 248">
              <controlPr defaultSize="0" autoFill="0" autoLine="0" autoPict="0">
                <anchor moveWithCells="1" sizeWithCells="1">
                  <from>
                    <xdr:col>8</xdr:col>
                    <xdr:colOff>6350</xdr:colOff>
                    <xdr:row>143</xdr:row>
                    <xdr:rowOff>38100</xdr:rowOff>
                  </from>
                  <to>
                    <xdr:col>8</xdr:col>
                    <xdr:colOff>400050</xdr:colOff>
                    <xdr:row>143</xdr:row>
                    <xdr:rowOff>184150</xdr:rowOff>
                  </to>
                </anchor>
              </controlPr>
            </control>
          </mc:Choice>
        </mc:AlternateContent>
        <mc:AlternateContent xmlns:mc="http://schemas.openxmlformats.org/markup-compatibility/2006">
          <mc:Choice Requires="x14">
            <control shapeId="13561" r:id="rId227" name="Check Box 249">
              <controlPr defaultSize="0" autoFill="0" autoLine="0" autoPict="0">
                <anchor moveWithCells="1" sizeWithCells="1">
                  <from>
                    <xdr:col>8</xdr:col>
                    <xdr:colOff>6350</xdr:colOff>
                    <xdr:row>144</xdr:row>
                    <xdr:rowOff>38100</xdr:rowOff>
                  </from>
                  <to>
                    <xdr:col>8</xdr:col>
                    <xdr:colOff>400050</xdr:colOff>
                    <xdr:row>144</xdr:row>
                    <xdr:rowOff>184150</xdr:rowOff>
                  </to>
                </anchor>
              </controlPr>
            </control>
          </mc:Choice>
        </mc:AlternateContent>
        <mc:AlternateContent xmlns:mc="http://schemas.openxmlformats.org/markup-compatibility/2006">
          <mc:Choice Requires="x14">
            <control shapeId="13562" r:id="rId228" name="Check Box 250">
              <controlPr defaultSize="0" autoFill="0" autoLine="0" autoPict="0">
                <anchor moveWithCells="1" sizeWithCells="1">
                  <from>
                    <xdr:col>8</xdr:col>
                    <xdr:colOff>6350</xdr:colOff>
                    <xdr:row>145</xdr:row>
                    <xdr:rowOff>38100</xdr:rowOff>
                  </from>
                  <to>
                    <xdr:col>8</xdr:col>
                    <xdr:colOff>400050</xdr:colOff>
                    <xdr:row>145</xdr:row>
                    <xdr:rowOff>184150</xdr:rowOff>
                  </to>
                </anchor>
              </controlPr>
            </control>
          </mc:Choice>
        </mc:AlternateContent>
        <mc:AlternateContent xmlns:mc="http://schemas.openxmlformats.org/markup-compatibility/2006">
          <mc:Choice Requires="x14">
            <control shapeId="13563" r:id="rId229" name="Check Box 251">
              <controlPr defaultSize="0" autoFill="0" autoLine="0" autoPict="0">
                <anchor moveWithCells="1" sizeWithCells="1">
                  <from>
                    <xdr:col>8</xdr:col>
                    <xdr:colOff>6350</xdr:colOff>
                    <xdr:row>146</xdr:row>
                    <xdr:rowOff>38100</xdr:rowOff>
                  </from>
                  <to>
                    <xdr:col>8</xdr:col>
                    <xdr:colOff>400050</xdr:colOff>
                    <xdr:row>146</xdr:row>
                    <xdr:rowOff>184150</xdr:rowOff>
                  </to>
                </anchor>
              </controlPr>
            </control>
          </mc:Choice>
        </mc:AlternateContent>
        <mc:AlternateContent xmlns:mc="http://schemas.openxmlformats.org/markup-compatibility/2006">
          <mc:Choice Requires="x14">
            <control shapeId="13564" r:id="rId230" name="Check Box 252">
              <controlPr defaultSize="0" autoFill="0" autoLine="0" autoPict="0">
                <anchor moveWithCells="1" sizeWithCells="1">
                  <from>
                    <xdr:col>8</xdr:col>
                    <xdr:colOff>6350</xdr:colOff>
                    <xdr:row>147</xdr:row>
                    <xdr:rowOff>38100</xdr:rowOff>
                  </from>
                  <to>
                    <xdr:col>8</xdr:col>
                    <xdr:colOff>400050</xdr:colOff>
                    <xdr:row>147</xdr:row>
                    <xdr:rowOff>184150</xdr:rowOff>
                  </to>
                </anchor>
              </controlPr>
            </control>
          </mc:Choice>
        </mc:AlternateContent>
        <mc:AlternateContent xmlns:mc="http://schemas.openxmlformats.org/markup-compatibility/2006">
          <mc:Choice Requires="x14">
            <control shapeId="13565" r:id="rId231" name="Check Box 253">
              <controlPr defaultSize="0" autoFill="0" autoLine="0" autoPict="0">
                <anchor moveWithCells="1" sizeWithCells="1">
                  <from>
                    <xdr:col>8</xdr:col>
                    <xdr:colOff>6350</xdr:colOff>
                    <xdr:row>148</xdr:row>
                    <xdr:rowOff>38100</xdr:rowOff>
                  </from>
                  <to>
                    <xdr:col>8</xdr:col>
                    <xdr:colOff>400050</xdr:colOff>
                    <xdr:row>148</xdr:row>
                    <xdr:rowOff>184150</xdr:rowOff>
                  </to>
                </anchor>
              </controlPr>
            </control>
          </mc:Choice>
        </mc:AlternateContent>
        <mc:AlternateContent xmlns:mc="http://schemas.openxmlformats.org/markup-compatibility/2006">
          <mc:Choice Requires="x14">
            <control shapeId="13566" r:id="rId232" name="Check Box 254">
              <controlPr defaultSize="0" autoFill="0" autoLine="0" autoPict="0">
                <anchor moveWithCells="1" sizeWithCells="1">
                  <from>
                    <xdr:col>8</xdr:col>
                    <xdr:colOff>6350</xdr:colOff>
                    <xdr:row>149</xdr:row>
                    <xdr:rowOff>38100</xdr:rowOff>
                  </from>
                  <to>
                    <xdr:col>8</xdr:col>
                    <xdr:colOff>400050</xdr:colOff>
                    <xdr:row>149</xdr:row>
                    <xdr:rowOff>184150</xdr:rowOff>
                  </to>
                </anchor>
              </controlPr>
            </control>
          </mc:Choice>
        </mc:AlternateContent>
        <mc:AlternateContent xmlns:mc="http://schemas.openxmlformats.org/markup-compatibility/2006">
          <mc:Choice Requires="x14">
            <control shapeId="13567" r:id="rId233" name="Check Box 255">
              <controlPr defaultSize="0" autoFill="0" autoLine="0" autoPict="0">
                <anchor moveWithCells="1" sizeWithCells="1">
                  <from>
                    <xdr:col>8</xdr:col>
                    <xdr:colOff>6350</xdr:colOff>
                    <xdr:row>150</xdr:row>
                    <xdr:rowOff>101600</xdr:rowOff>
                  </from>
                  <to>
                    <xdr:col>8</xdr:col>
                    <xdr:colOff>400050</xdr:colOff>
                    <xdr:row>150</xdr:row>
                    <xdr:rowOff>247650</xdr:rowOff>
                  </to>
                </anchor>
              </controlPr>
            </control>
          </mc:Choice>
        </mc:AlternateContent>
        <mc:AlternateContent xmlns:mc="http://schemas.openxmlformats.org/markup-compatibility/2006">
          <mc:Choice Requires="x14">
            <control shapeId="13577" r:id="rId234" name="Check Box 265">
              <controlPr defaultSize="0" autoFill="0" autoLine="0" autoPict="0">
                <anchor moveWithCells="1">
                  <from>
                    <xdr:col>6</xdr:col>
                    <xdr:colOff>12700</xdr:colOff>
                    <xdr:row>116</xdr:row>
                    <xdr:rowOff>165100</xdr:rowOff>
                  </from>
                  <to>
                    <xdr:col>6</xdr:col>
                    <xdr:colOff>241300</xdr:colOff>
                    <xdr:row>118</xdr:row>
                    <xdr:rowOff>6350</xdr:rowOff>
                  </to>
                </anchor>
              </controlPr>
            </control>
          </mc:Choice>
        </mc:AlternateContent>
        <mc:AlternateContent xmlns:mc="http://schemas.openxmlformats.org/markup-compatibility/2006">
          <mc:Choice Requires="x14">
            <control shapeId="13578" r:id="rId235" name="Check Box 266">
              <controlPr defaultSize="0" autoFill="0" autoLine="0" autoPict="0">
                <anchor moveWithCells="1">
                  <from>
                    <xdr:col>8</xdr:col>
                    <xdr:colOff>6350</xdr:colOff>
                    <xdr:row>116</xdr:row>
                    <xdr:rowOff>177800</xdr:rowOff>
                  </from>
                  <to>
                    <xdr:col>8</xdr:col>
                    <xdr:colOff>177800</xdr:colOff>
                    <xdr:row>118</xdr:row>
                    <xdr:rowOff>19050</xdr:rowOff>
                  </to>
                </anchor>
              </controlPr>
            </control>
          </mc:Choice>
        </mc:AlternateContent>
        <mc:AlternateContent xmlns:mc="http://schemas.openxmlformats.org/markup-compatibility/2006">
          <mc:Choice Requires="x14">
            <control shapeId="13580" r:id="rId236" name="Check Box 268">
              <controlPr defaultSize="0" autoFill="0" autoLine="0" autoPict="0">
                <anchor moveWithCells="1">
                  <from>
                    <xdr:col>6</xdr:col>
                    <xdr:colOff>31750</xdr:colOff>
                    <xdr:row>46</xdr:row>
                    <xdr:rowOff>177800</xdr:rowOff>
                  </from>
                  <to>
                    <xdr:col>6</xdr:col>
                    <xdr:colOff>266700</xdr:colOff>
                    <xdr:row>48</xdr:row>
                    <xdr:rowOff>44450</xdr:rowOff>
                  </to>
                </anchor>
              </controlPr>
            </control>
          </mc:Choice>
        </mc:AlternateContent>
        <mc:AlternateContent xmlns:mc="http://schemas.openxmlformats.org/markup-compatibility/2006">
          <mc:Choice Requires="x14">
            <control shapeId="13595" r:id="rId237" name="Check Box 283">
              <controlPr defaultSize="0" autoFill="0" autoLine="0" autoPict="0">
                <anchor moveWithCells="1">
                  <from>
                    <xdr:col>8</xdr:col>
                    <xdr:colOff>0</xdr:colOff>
                    <xdr:row>133</xdr:row>
                    <xdr:rowOff>177800</xdr:rowOff>
                  </from>
                  <to>
                    <xdr:col>8</xdr:col>
                    <xdr:colOff>196850</xdr:colOff>
                    <xdr:row>135</xdr:row>
                    <xdr:rowOff>25400</xdr:rowOff>
                  </to>
                </anchor>
              </controlPr>
            </control>
          </mc:Choice>
        </mc:AlternateContent>
        <mc:AlternateContent xmlns:mc="http://schemas.openxmlformats.org/markup-compatibility/2006">
          <mc:Choice Requires="x14">
            <control shapeId="13596" r:id="rId238" name="Check Box 284">
              <controlPr defaultSize="0" autoFill="0" autoLine="0" autoPict="0">
                <anchor moveWithCells="1">
                  <from>
                    <xdr:col>8</xdr:col>
                    <xdr:colOff>6350</xdr:colOff>
                    <xdr:row>134</xdr:row>
                    <xdr:rowOff>158750</xdr:rowOff>
                  </from>
                  <to>
                    <xdr:col>8</xdr:col>
                    <xdr:colOff>241300</xdr:colOff>
                    <xdr:row>136</xdr:row>
                    <xdr:rowOff>6350</xdr:rowOff>
                  </to>
                </anchor>
              </controlPr>
            </control>
          </mc:Choice>
        </mc:AlternateContent>
        <mc:AlternateContent xmlns:mc="http://schemas.openxmlformats.org/markup-compatibility/2006">
          <mc:Choice Requires="x14">
            <control shapeId="13597" r:id="rId239" name="Check Box 285">
              <controlPr defaultSize="0" autoFill="0" autoLine="0" autoPict="0">
                <anchor moveWithCells="1">
                  <from>
                    <xdr:col>8</xdr:col>
                    <xdr:colOff>12700</xdr:colOff>
                    <xdr:row>114</xdr:row>
                    <xdr:rowOff>342900</xdr:rowOff>
                  </from>
                  <to>
                    <xdr:col>8</xdr:col>
                    <xdr:colOff>260350</xdr:colOff>
                    <xdr:row>116</xdr:row>
                    <xdr:rowOff>12700</xdr:rowOff>
                  </to>
                </anchor>
              </controlPr>
            </control>
          </mc:Choice>
        </mc:AlternateContent>
        <mc:AlternateContent xmlns:mc="http://schemas.openxmlformats.org/markup-compatibility/2006">
          <mc:Choice Requires="x14">
            <control shapeId="13598" r:id="rId240" name="Check Box 286">
              <controlPr defaultSize="0" autoFill="0" autoLine="0" autoPict="0">
                <anchor moveWithCells="1">
                  <from>
                    <xdr:col>8</xdr:col>
                    <xdr:colOff>6350</xdr:colOff>
                    <xdr:row>125</xdr:row>
                    <xdr:rowOff>120650</xdr:rowOff>
                  </from>
                  <to>
                    <xdr:col>8</xdr:col>
                    <xdr:colOff>273050</xdr:colOff>
                    <xdr:row>127</xdr:row>
                    <xdr:rowOff>63500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8" id="{34D2AFDD-4F42-475B-B4BD-28AE329FA514}">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G4:G17</xm:sqref>
        </x14:conditionalFormatting>
        <x14:conditionalFormatting xmlns:xm="http://schemas.microsoft.com/office/excel/2006/main">
          <x14:cfRule type="expression" priority="1" id="{DE758803-3A51-436D-8303-FAD59B6EB77A}">
            <xm:f>$K4='Referencia datos cualitativos'!$X$9</xm:f>
            <x14:dxf>
              <fill>
                <patternFill>
                  <bgColor theme="5" tint="0.59996337778862885"/>
                </patternFill>
              </fill>
            </x14:dxf>
          </x14:cfRule>
          <x14:cfRule type="expression" priority="2" id="{21E8AF7F-5048-4633-9A03-D333D6F1E75F}">
            <xm:f>$K4='Referencia datos cualitativos'!$X$8</xm:f>
            <x14:dxf>
              <fill>
                <patternFill>
                  <bgColor theme="8" tint="0.59996337778862885"/>
                </patternFill>
              </fill>
            </x14:dxf>
          </x14:cfRule>
          <x14:cfRule type="expression" priority="3" id="{15293261-3CB1-4913-A809-D893365AE45E}">
            <xm:f>$K4='Referencia datos cualitativos'!$X$7</xm:f>
            <x14:dxf>
              <fill>
                <patternFill>
                  <bgColor theme="9" tint="0.59996337778862885"/>
                </patternFill>
              </fill>
            </x14:dxf>
          </x14:cfRule>
          <xm:sqref>K4:K151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76E89EA-2B94-4118-872F-695FEB7CC2A1}">
          <x14:formula1>
            <xm:f>'Referencia datos cualitativos'!$D$6:$D$7</xm:f>
          </x14:formula1>
          <xm:sqref>E4:E113 E119:E151</xm:sqref>
        </x14:dataValidation>
        <x14:dataValidation type="list" allowBlank="1" showInputMessage="1" showErrorMessage="1" xr:uid="{8A3A0874-BB04-496E-9DFE-6FD5E9D1B371}">
          <x14:formula1>
            <xm:f>'Referencia datos cualitativos'!$X$7:$X$9</xm:f>
          </x14:formula1>
          <xm:sqref>K4:K151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0952C-5E2F-4C76-9E85-4A44842287C6}">
  <sheetPr>
    <tabColor theme="9" tint="0.79998168889431442"/>
  </sheetPr>
  <dimension ref="A1:I52"/>
  <sheetViews>
    <sheetView topLeftCell="A4" zoomScale="62" zoomScaleNormal="80" workbookViewId="0">
      <selection activeCell="C20" sqref="B20:C35"/>
    </sheetView>
  </sheetViews>
  <sheetFormatPr baseColWidth="10" defaultColWidth="10.90625" defaultRowHeight="14.5" x14ac:dyDescent="0.35"/>
  <cols>
    <col min="1" max="1" width="31.6328125" style="1" customWidth="1"/>
    <col min="2" max="2" width="34.453125" style="1" customWidth="1"/>
    <col min="3" max="3" width="14.54296875" style="1" customWidth="1"/>
    <col min="4" max="4" width="28.90625" style="1" customWidth="1"/>
    <col min="5" max="5" width="14.36328125" style="1" customWidth="1"/>
    <col min="6" max="6" width="30.36328125" style="1" customWidth="1"/>
    <col min="7" max="7" width="13.36328125" style="1" customWidth="1"/>
    <col min="8" max="8" width="33.26953125" style="1" customWidth="1"/>
    <col min="9" max="9" width="13.453125" style="1" customWidth="1"/>
    <col min="10" max="16384" width="10.90625" style="1"/>
  </cols>
  <sheetData>
    <row r="1" spans="1:9" ht="21.5" thickBot="1" x14ac:dyDescent="0.4">
      <c r="B1" s="529" t="s">
        <v>193</v>
      </c>
      <c r="C1" s="533"/>
      <c r="D1" s="529" t="s">
        <v>194</v>
      </c>
      <c r="E1" s="533"/>
      <c r="F1" s="529" t="s">
        <v>195</v>
      </c>
      <c r="G1" s="533"/>
      <c r="H1" s="529" t="s">
        <v>196</v>
      </c>
      <c r="I1" s="533"/>
    </row>
    <row r="2" spans="1:9" ht="16" thickBot="1" x14ac:dyDescent="0.4">
      <c r="B2" s="308" t="s">
        <v>262</v>
      </c>
      <c r="C2" s="309" t="s">
        <v>264</v>
      </c>
      <c r="D2" s="308" t="s">
        <v>262</v>
      </c>
      <c r="E2" s="309" t="s">
        <v>314</v>
      </c>
      <c r="F2" s="308" t="s">
        <v>262</v>
      </c>
      <c r="G2" s="309" t="s">
        <v>314</v>
      </c>
      <c r="H2" s="308" t="s">
        <v>262</v>
      </c>
      <c r="I2" s="309" t="s">
        <v>314</v>
      </c>
    </row>
    <row r="3" spans="1:9" ht="116.5" thickBot="1" x14ac:dyDescent="0.4">
      <c r="A3" s="698" t="s">
        <v>651</v>
      </c>
      <c r="B3" s="302" t="s">
        <v>257</v>
      </c>
      <c r="C3" s="305">
        <v>0</v>
      </c>
      <c r="D3" s="118" t="s">
        <v>266</v>
      </c>
      <c r="E3" s="305">
        <v>0</v>
      </c>
      <c r="F3" s="156" t="s">
        <v>271</v>
      </c>
      <c r="G3" s="304">
        <v>0</v>
      </c>
      <c r="H3" s="156" t="s">
        <v>272</v>
      </c>
      <c r="I3" s="304">
        <v>0</v>
      </c>
    </row>
    <row r="4" spans="1:9" ht="82.5" customHeight="1" thickBot="1" x14ac:dyDescent="0.4">
      <c r="A4" s="699"/>
      <c r="B4" s="303" t="s">
        <v>274</v>
      </c>
      <c r="C4" s="306">
        <v>0</v>
      </c>
      <c r="D4" s="119" t="s">
        <v>267</v>
      </c>
      <c r="E4" s="179">
        <v>0</v>
      </c>
    </row>
    <row r="5" spans="1:9" ht="15" thickBot="1" x14ac:dyDescent="0.4">
      <c r="A5" s="699"/>
      <c r="B5" s="303" t="s">
        <v>258</v>
      </c>
      <c r="C5" s="306">
        <v>0</v>
      </c>
      <c r="D5" s="317" t="s">
        <v>263</v>
      </c>
      <c r="E5" s="318">
        <f>AVERAGE(E3:E4)</f>
        <v>0</v>
      </c>
    </row>
    <row r="6" spans="1:9" x14ac:dyDescent="0.35">
      <c r="A6" s="699"/>
      <c r="B6" s="303" t="s">
        <v>259</v>
      </c>
      <c r="C6" s="306">
        <v>0</v>
      </c>
    </row>
    <row r="7" spans="1:9" x14ac:dyDescent="0.35">
      <c r="A7" s="699"/>
      <c r="B7" s="303" t="s">
        <v>260</v>
      </c>
      <c r="C7" s="306">
        <v>0</v>
      </c>
    </row>
    <row r="8" spans="1:9" ht="15" thickBot="1" x14ac:dyDescent="0.4">
      <c r="A8" s="699"/>
      <c r="B8" s="116" t="s">
        <v>273</v>
      </c>
      <c r="C8" s="307">
        <v>0</v>
      </c>
    </row>
    <row r="9" spans="1:9" ht="15" thickBot="1" x14ac:dyDescent="0.4">
      <c r="A9" s="700"/>
      <c r="B9" s="317" t="s">
        <v>263</v>
      </c>
      <c r="C9" s="318">
        <f>SUM(C3:C7)*C8</f>
        <v>0</v>
      </c>
    </row>
    <row r="11" spans="1:9" ht="15" thickBot="1" x14ac:dyDescent="0.4"/>
    <row r="12" spans="1:9" ht="21.5" thickBot="1" x14ac:dyDescent="0.4">
      <c r="B12" s="529" t="s">
        <v>193</v>
      </c>
      <c r="C12" s="533"/>
      <c r="D12" s="529" t="s">
        <v>194</v>
      </c>
      <c r="E12" s="533"/>
      <c r="F12" s="529" t="s">
        <v>195</v>
      </c>
      <c r="G12" s="533"/>
      <c r="H12" s="529" t="s">
        <v>196</v>
      </c>
      <c r="I12" s="533"/>
    </row>
    <row r="13" spans="1:9" ht="16" thickBot="1" x14ac:dyDescent="0.4">
      <c r="B13" s="308" t="s">
        <v>262</v>
      </c>
      <c r="C13" s="308" t="s">
        <v>261</v>
      </c>
      <c r="D13" s="308" t="s">
        <v>262</v>
      </c>
      <c r="E13" s="308" t="s">
        <v>314</v>
      </c>
      <c r="F13" s="308" t="s">
        <v>262</v>
      </c>
      <c r="G13" s="308" t="s">
        <v>314</v>
      </c>
      <c r="H13" s="308" t="s">
        <v>262</v>
      </c>
      <c r="I13" s="308" t="s">
        <v>314</v>
      </c>
    </row>
    <row r="14" spans="1:9" ht="39" customHeight="1" x14ac:dyDescent="0.35">
      <c r="A14" s="706" t="s">
        <v>652</v>
      </c>
      <c r="B14" s="154" t="s">
        <v>278</v>
      </c>
      <c r="C14" s="155">
        <v>0</v>
      </c>
      <c r="D14" s="708" t="s">
        <v>275</v>
      </c>
      <c r="E14" s="710">
        <v>0</v>
      </c>
      <c r="F14" s="708" t="s">
        <v>276</v>
      </c>
      <c r="G14" s="710">
        <v>0</v>
      </c>
      <c r="H14" s="708" t="s">
        <v>277</v>
      </c>
      <c r="I14" s="712">
        <v>0</v>
      </c>
    </row>
    <row r="15" spans="1:9" ht="43.5" customHeight="1" thickBot="1" x14ac:dyDescent="0.4">
      <c r="A15" s="707"/>
      <c r="B15" s="116" t="s">
        <v>279</v>
      </c>
      <c r="C15" s="141">
        <v>0</v>
      </c>
      <c r="D15" s="709"/>
      <c r="E15" s="711"/>
      <c r="F15" s="709"/>
      <c r="G15" s="711"/>
      <c r="H15" s="709"/>
      <c r="I15" s="713"/>
    </row>
    <row r="16" spans="1:9" ht="15" thickBot="1" x14ac:dyDescent="0.4">
      <c r="B16" s="317" t="s">
        <v>263</v>
      </c>
      <c r="C16" s="319">
        <f>SUM(C14:C15)</f>
        <v>0</v>
      </c>
      <c r="D16" s="317" t="s">
        <v>263</v>
      </c>
      <c r="E16" s="319">
        <f>E14</f>
        <v>0</v>
      </c>
      <c r="F16" s="317" t="s">
        <v>263</v>
      </c>
      <c r="G16" s="319">
        <f>G14</f>
        <v>0</v>
      </c>
      <c r="H16" s="317" t="s">
        <v>263</v>
      </c>
      <c r="I16" s="319">
        <f>I14</f>
        <v>0</v>
      </c>
    </row>
    <row r="18" spans="1:9" ht="15" thickBot="1" x14ac:dyDescent="0.4"/>
    <row r="19" spans="1:9" ht="21.5" thickBot="1" x14ac:dyDescent="0.4">
      <c r="B19" s="701" t="s">
        <v>193</v>
      </c>
      <c r="C19" s="702"/>
      <c r="D19" s="701" t="s">
        <v>194</v>
      </c>
      <c r="E19" s="702"/>
      <c r="F19" s="701" t="s">
        <v>195</v>
      </c>
      <c r="G19" s="702"/>
      <c r="H19" s="701" t="s">
        <v>196</v>
      </c>
      <c r="I19" s="702"/>
    </row>
    <row r="20" spans="1:9" ht="16" thickBot="1" x14ac:dyDescent="0.4">
      <c r="B20" s="308" t="s">
        <v>262</v>
      </c>
      <c r="C20" s="308" t="s">
        <v>264</v>
      </c>
      <c r="D20" s="308" t="s">
        <v>262</v>
      </c>
      <c r="E20" s="308" t="s">
        <v>264</v>
      </c>
      <c r="F20" s="308" t="s">
        <v>262</v>
      </c>
      <c r="G20" s="308" t="s">
        <v>264</v>
      </c>
      <c r="H20" s="308" t="s">
        <v>262</v>
      </c>
      <c r="I20" s="310" t="s">
        <v>264</v>
      </c>
    </row>
    <row r="21" spans="1:9" ht="87.5" thickBot="1" x14ac:dyDescent="0.4">
      <c r="A21" s="703" t="s">
        <v>653</v>
      </c>
      <c r="B21" s="311" t="s">
        <v>649</v>
      </c>
      <c r="C21" s="312"/>
      <c r="D21" s="314" t="s">
        <v>649</v>
      </c>
      <c r="E21" s="315"/>
      <c r="F21" s="316" t="s">
        <v>650</v>
      </c>
      <c r="G21" s="312"/>
      <c r="H21" s="316" t="s">
        <v>649</v>
      </c>
      <c r="I21" s="312"/>
    </row>
    <row r="22" spans="1:9" x14ac:dyDescent="0.35">
      <c r="A22" s="704"/>
      <c r="B22" s="143" t="s">
        <v>280</v>
      </c>
      <c r="C22" s="147">
        <v>10</v>
      </c>
      <c r="D22" s="143" t="s">
        <v>258</v>
      </c>
      <c r="E22" s="147">
        <v>0</v>
      </c>
      <c r="F22" s="143" t="s">
        <v>258</v>
      </c>
      <c r="G22" s="147">
        <v>0</v>
      </c>
      <c r="H22" s="143" t="s">
        <v>258</v>
      </c>
      <c r="I22" s="147">
        <v>0</v>
      </c>
    </row>
    <row r="23" spans="1:9" x14ac:dyDescent="0.35">
      <c r="A23" s="704"/>
      <c r="B23" s="144" t="s">
        <v>274</v>
      </c>
      <c r="C23" s="145">
        <v>20</v>
      </c>
      <c r="D23" s="144" t="s">
        <v>274</v>
      </c>
      <c r="E23" s="145">
        <v>0</v>
      </c>
      <c r="F23" s="144" t="s">
        <v>274</v>
      </c>
      <c r="G23" s="145">
        <v>0</v>
      </c>
      <c r="H23" s="144" t="s">
        <v>274</v>
      </c>
      <c r="I23" s="145">
        <v>0</v>
      </c>
    </row>
    <row r="24" spans="1:9" x14ac:dyDescent="0.35">
      <c r="A24" s="704"/>
      <c r="B24" s="144" t="s">
        <v>281</v>
      </c>
      <c r="C24" s="145">
        <v>0</v>
      </c>
      <c r="D24" s="144" t="s">
        <v>281</v>
      </c>
      <c r="E24" s="145">
        <v>0</v>
      </c>
      <c r="F24" s="144" t="s">
        <v>281</v>
      </c>
      <c r="G24" s="145">
        <v>0</v>
      </c>
      <c r="H24" s="144" t="s">
        <v>281</v>
      </c>
      <c r="I24" s="145">
        <v>0</v>
      </c>
    </row>
    <row r="25" spans="1:9" x14ac:dyDescent="0.35">
      <c r="A25" s="704"/>
      <c r="B25" s="144" t="s">
        <v>282</v>
      </c>
      <c r="C25" s="435">
        <f>300/365</f>
        <v>0.82191780821917804</v>
      </c>
      <c r="D25" s="144" t="s">
        <v>282</v>
      </c>
      <c r="E25" s="145">
        <v>0</v>
      </c>
      <c r="F25" s="144" t="s">
        <v>282</v>
      </c>
      <c r="G25" s="145">
        <v>0</v>
      </c>
      <c r="H25" s="144" t="s">
        <v>282</v>
      </c>
      <c r="I25" s="145">
        <v>0</v>
      </c>
    </row>
    <row r="26" spans="1:9" x14ac:dyDescent="0.35">
      <c r="A26" s="704"/>
      <c r="B26" s="144" t="s">
        <v>283</v>
      </c>
      <c r="C26" s="436">
        <f>36/365</f>
        <v>9.8630136986301367E-2</v>
      </c>
      <c r="D26" s="144" t="s">
        <v>283</v>
      </c>
      <c r="E26" s="145">
        <v>0</v>
      </c>
      <c r="F26" s="144" t="s">
        <v>283</v>
      </c>
      <c r="G26" s="145">
        <v>0</v>
      </c>
      <c r="H26" s="144" t="s">
        <v>283</v>
      </c>
      <c r="I26" s="145">
        <v>0</v>
      </c>
    </row>
    <row r="27" spans="1:9" ht="29" x14ac:dyDescent="0.35">
      <c r="A27" s="704"/>
      <c r="B27" s="144" t="s">
        <v>284</v>
      </c>
      <c r="C27" s="145">
        <v>6</v>
      </c>
      <c r="D27" s="144" t="s">
        <v>284</v>
      </c>
      <c r="E27" s="145">
        <v>0</v>
      </c>
      <c r="F27" s="144" t="s">
        <v>284</v>
      </c>
      <c r="G27" s="145">
        <v>0</v>
      </c>
      <c r="H27" s="144" t="s">
        <v>284</v>
      </c>
      <c r="I27" s="145">
        <v>0</v>
      </c>
    </row>
    <row r="28" spans="1:9" ht="29.5" thickBot="1" x14ac:dyDescent="0.4">
      <c r="A28" s="704"/>
      <c r="B28" s="148" t="s">
        <v>290</v>
      </c>
      <c r="C28" s="149">
        <v>0</v>
      </c>
      <c r="D28" s="148" t="s">
        <v>291</v>
      </c>
      <c r="E28" s="149">
        <v>0</v>
      </c>
      <c r="F28" s="148" t="s">
        <v>292</v>
      </c>
      <c r="G28" s="149">
        <v>0</v>
      </c>
      <c r="H28" s="148" t="s">
        <v>293</v>
      </c>
      <c r="I28" s="149">
        <v>0</v>
      </c>
    </row>
    <row r="29" spans="1:9" ht="15" thickBot="1" x14ac:dyDescent="0.4">
      <c r="A29" s="704"/>
      <c r="B29" s="327" t="s">
        <v>285</v>
      </c>
      <c r="C29" s="328"/>
      <c r="D29" s="329" t="s">
        <v>285</v>
      </c>
      <c r="E29" s="330"/>
      <c r="F29" s="329" t="s">
        <v>285</v>
      </c>
      <c r="G29" s="330"/>
      <c r="H29" s="329" t="s">
        <v>285</v>
      </c>
      <c r="I29" s="330"/>
    </row>
    <row r="30" spans="1:9" ht="29" x14ac:dyDescent="0.35">
      <c r="A30" s="704"/>
      <c r="B30" s="150" t="s">
        <v>286</v>
      </c>
      <c r="C30" s="147">
        <v>0</v>
      </c>
      <c r="D30" s="143" t="s">
        <v>286</v>
      </c>
      <c r="E30" s="147">
        <v>0</v>
      </c>
      <c r="F30" s="143" t="s">
        <v>286</v>
      </c>
      <c r="G30" s="147">
        <v>0</v>
      </c>
      <c r="H30" s="143" t="s">
        <v>286</v>
      </c>
      <c r="I30" s="147">
        <v>0</v>
      </c>
    </row>
    <row r="31" spans="1:9" ht="29" x14ac:dyDescent="0.35">
      <c r="A31" s="704"/>
      <c r="B31" s="146" t="s">
        <v>287</v>
      </c>
      <c r="C31" s="145">
        <v>0</v>
      </c>
      <c r="D31" s="144" t="s">
        <v>287</v>
      </c>
      <c r="E31" s="145">
        <v>0</v>
      </c>
      <c r="F31" s="144" t="s">
        <v>287</v>
      </c>
      <c r="G31" s="145">
        <v>0</v>
      </c>
      <c r="H31" s="144" t="s">
        <v>287</v>
      </c>
      <c r="I31" s="145">
        <v>0</v>
      </c>
    </row>
    <row r="32" spans="1:9" ht="29.5" thickBot="1" x14ac:dyDescent="0.4">
      <c r="A32" s="704"/>
      <c r="B32" s="151" t="s">
        <v>288</v>
      </c>
      <c r="C32" s="149">
        <v>0</v>
      </c>
      <c r="D32" s="148" t="s">
        <v>288</v>
      </c>
      <c r="E32" s="149">
        <v>0</v>
      </c>
      <c r="F32" s="148" t="s">
        <v>288</v>
      </c>
      <c r="G32" s="149">
        <v>0</v>
      </c>
      <c r="H32" s="148" t="s">
        <v>288</v>
      </c>
      <c r="I32" s="149">
        <v>0</v>
      </c>
    </row>
    <row r="33" spans="1:9" ht="15" thickBot="1" x14ac:dyDescent="0.4">
      <c r="A33" s="704"/>
      <c r="B33" s="331" t="s">
        <v>289</v>
      </c>
      <c r="C33" s="330"/>
      <c r="D33" s="329" t="s">
        <v>289</v>
      </c>
      <c r="E33" s="330"/>
      <c r="F33" s="329" t="s">
        <v>289</v>
      </c>
      <c r="G33" s="330"/>
      <c r="H33" s="329" t="s">
        <v>289</v>
      </c>
      <c r="I33" s="330"/>
    </row>
    <row r="34" spans="1:9" ht="29.5" thickBot="1" x14ac:dyDescent="0.4">
      <c r="A34" s="705"/>
      <c r="B34" s="152" t="s">
        <v>286</v>
      </c>
      <c r="C34" s="153">
        <v>0</v>
      </c>
      <c r="D34" s="313" t="s">
        <v>286</v>
      </c>
      <c r="E34" s="153">
        <v>0</v>
      </c>
      <c r="F34" s="156" t="s">
        <v>286</v>
      </c>
      <c r="G34" s="153">
        <v>0</v>
      </c>
      <c r="H34" s="156" t="s">
        <v>286</v>
      </c>
      <c r="I34" s="153">
        <v>0</v>
      </c>
    </row>
    <row r="35" spans="1:9" ht="15" thickBot="1" x14ac:dyDescent="0.4">
      <c r="B35" s="317" t="s">
        <v>263</v>
      </c>
      <c r="C35" s="319">
        <f>SUM(C22:C28,C30:C32,C34)</f>
        <v>36.920547945205485</v>
      </c>
      <c r="D35" s="317" t="s">
        <v>263</v>
      </c>
      <c r="E35" s="319">
        <f>SUM(E22:E28,E30:E32,E34)</f>
        <v>0</v>
      </c>
      <c r="F35" s="317" t="s">
        <v>263</v>
      </c>
      <c r="G35" s="319">
        <f>SUM(G22:G28,G30:G32,G34)</f>
        <v>0</v>
      </c>
      <c r="H35" s="317" t="s">
        <v>263</v>
      </c>
      <c r="I35" s="319">
        <f>SUM(I22:I28,I30:I32,I34)</f>
        <v>0</v>
      </c>
    </row>
    <row r="36" spans="1:9" x14ac:dyDescent="0.35">
      <c r="B36" s="157"/>
      <c r="C36" s="158"/>
      <c r="D36" s="157"/>
      <c r="E36" s="158"/>
      <c r="F36" s="157"/>
      <c r="G36" s="158"/>
      <c r="H36" s="157"/>
      <c r="I36" s="158"/>
    </row>
    <row r="37" spans="1:9" ht="15" thickBot="1" x14ac:dyDescent="0.4"/>
    <row r="38" spans="1:9" ht="21.5" thickBot="1" x14ac:dyDescent="0.4">
      <c r="B38" s="701" t="s">
        <v>193</v>
      </c>
      <c r="C38" s="702"/>
      <c r="D38" s="701" t="s">
        <v>194</v>
      </c>
      <c r="E38" s="702"/>
      <c r="F38" s="701" t="s">
        <v>195</v>
      </c>
      <c r="G38" s="702"/>
      <c r="H38" s="701" t="s">
        <v>196</v>
      </c>
      <c r="I38" s="702"/>
    </row>
    <row r="39" spans="1:9" ht="16" thickBot="1" x14ac:dyDescent="0.4">
      <c r="B39" s="308" t="s">
        <v>262</v>
      </c>
      <c r="C39" s="310" t="s">
        <v>264</v>
      </c>
      <c r="D39" s="308" t="s">
        <v>262</v>
      </c>
      <c r="E39" s="310" t="s">
        <v>264</v>
      </c>
      <c r="F39" s="308" t="s">
        <v>262</v>
      </c>
      <c r="G39" s="310" t="s">
        <v>264</v>
      </c>
      <c r="H39" s="308" t="s">
        <v>262</v>
      </c>
      <c r="I39" s="310" t="s">
        <v>264</v>
      </c>
    </row>
    <row r="40" spans="1:9" ht="101.5" customHeight="1" thickBot="1" x14ac:dyDescent="0.4">
      <c r="A40" s="698" t="s">
        <v>654</v>
      </c>
      <c r="B40" s="324" t="s">
        <v>648</v>
      </c>
      <c r="C40" s="315"/>
      <c r="D40" s="324" t="s">
        <v>648</v>
      </c>
      <c r="E40" s="315"/>
      <c r="F40" s="324" t="s">
        <v>648</v>
      </c>
      <c r="G40" s="315"/>
      <c r="H40" s="324" t="s">
        <v>648</v>
      </c>
      <c r="I40" s="315"/>
    </row>
    <row r="41" spans="1:9" x14ac:dyDescent="0.35">
      <c r="A41" s="699"/>
      <c r="B41" s="322" t="s">
        <v>258</v>
      </c>
      <c r="C41" s="323">
        <v>0</v>
      </c>
      <c r="D41" s="322" t="s">
        <v>258</v>
      </c>
      <c r="E41" s="323">
        <v>0</v>
      </c>
      <c r="F41" s="322" t="s">
        <v>258</v>
      </c>
      <c r="G41" s="323">
        <v>0</v>
      </c>
      <c r="H41" s="322" t="s">
        <v>258</v>
      </c>
      <c r="I41" s="323">
        <v>0</v>
      </c>
    </row>
    <row r="42" spans="1:9" ht="29" x14ac:dyDescent="0.35">
      <c r="A42" s="699"/>
      <c r="B42" s="144" t="s">
        <v>294</v>
      </c>
      <c r="C42" s="145">
        <v>0</v>
      </c>
      <c r="D42" s="144" t="s">
        <v>298</v>
      </c>
      <c r="E42" s="145">
        <v>0</v>
      </c>
      <c r="F42" s="144" t="s">
        <v>301</v>
      </c>
      <c r="G42" s="145">
        <v>0</v>
      </c>
      <c r="H42" s="144" t="s">
        <v>302</v>
      </c>
      <c r="I42" s="145">
        <v>0</v>
      </c>
    </row>
    <row r="43" spans="1:9" ht="15" thickBot="1" x14ac:dyDescent="0.4">
      <c r="A43" s="699"/>
      <c r="B43" s="148" t="s">
        <v>281</v>
      </c>
      <c r="C43" s="149">
        <v>0</v>
      </c>
      <c r="D43" s="148" t="s">
        <v>281</v>
      </c>
      <c r="E43" s="149">
        <v>0</v>
      </c>
      <c r="F43" s="148" t="s">
        <v>281</v>
      </c>
      <c r="G43" s="149">
        <v>0</v>
      </c>
      <c r="H43" s="148" t="s">
        <v>281</v>
      </c>
      <c r="I43" s="149">
        <v>0</v>
      </c>
    </row>
    <row r="44" spans="1:9" ht="15" thickBot="1" x14ac:dyDescent="0.4">
      <c r="A44" s="699"/>
      <c r="B44" s="325" t="s">
        <v>295</v>
      </c>
      <c r="C44" s="315"/>
      <c r="D44" s="325" t="s">
        <v>295</v>
      </c>
      <c r="E44" s="326"/>
      <c r="F44" s="325" t="s">
        <v>295</v>
      </c>
      <c r="G44" s="326"/>
      <c r="H44" s="325" t="s">
        <v>295</v>
      </c>
      <c r="I44" s="326"/>
    </row>
    <row r="45" spans="1:9" x14ac:dyDescent="0.35">
      <c r="A45" s="699"/>
      <c r="B45" s="322" t="s">
        <v>258</v>
      </c>
      <c r="C45" s="323">
        <v>0</v>
      </c>
      <c r="D45" s="322" t="s">
        <v>258</v>
      </c>
      <c r="E45" s="323">
        <v>0</v>
      </c>
      <c r="F45" s="322" t="s">
        <v>258</v>
      </c>
      <c r="G45" s="323">
        <v>0</v>
      </c>
      <c r="H45" s="322" t="s">
        <v>258</v>
      </c>
      <c r="I45" s="323">
        <v>0</v>
      </c>
    </row>
    <row r="46" spans="1:9" ht="29" x14ac:dyDescent="0.35">
      <c r="A46" s="699"/>
      <c r="B46" s="144" t="s">
        <v>296</v>
      </c>
      <c r="C46" s="145">
        <v>0</v>
      </c>
      <c r="D46" s="144" t="s">
        <v>299</v>
      </c>
      <c r="E46" s="145">
        <v>0</v>
      </c>
      <c r="F46" s="144" t="s">
        <v>300</v>
      </c>
      <c r="G46" s="145">
        <v>0</v>
      </c>
      <c r="H46" s="144" t="s">
        <v>303</v>
      </c>
      <c r="I46" s="145">
        <v>0</v>
      </c>
    </row>
    <row r="47" spans="1:9" ht="15" thickBot="1" x14ac:dyDescent="0.4">
      <c r="A47" s="699"/>
      <c r="B47" s="148" t="s">
        <v>281</v>
      </c>
      <c r="C47" s="149">
        <v>0</v>
      </c>
      <c r="D47" s="148" t="s">
        <v>281</v>
      </c>
      <c r="E47" s="149">
        <v>0</v>
      </c>
      <c r="F47" s="148" t="s">
        <v>281</v>
      </c>
      <c r="G47" s="149">
        <v>0</v>
      </c>
      <c r="H47" s="148" t="s">
        <v>281</v>
      </c>
      <c r="I47" s="149">
        <v>0</v>
      </c>
    </row>
    <row r="48" spans="1:9" ht="15" thickBot="1" x14ac:dyDescent="0.4">
      <c r="A48" s="699"/>
      <c r="B48" s="325" t="s">
        <v>297</v>
      </c>
      <c r="C48" s="326"/>
      <c r="D48" s="325" t="s">
        <v>297</v>
      </c>
      <c r="E48" s="326"/>
      <c r="F48" s="325" t="s">
        <v>297</v>
      </c>
      <c r="G48" s="326"/>
      <c r="H48" s="325" t="s">
        <v>297</v>
      </c>
      <c r="I48" s="326"/>
    </row>
    <row r="49" spans="1:9" x14ac:dyDescent="0.35">
      <c r="A49" s="699"/>
      <c r="B49" s="322" t="s">
        <v>258</v>
      </c>
      <c r="C49" s="323">
        <v>0</v>
      </c>
      <c r="D49" s="322" t="s">
        <v>258</v>
      </c>
      <c r="E49" s="323">
        <v>0</v>
      </c>
      <c r="F49" s="322" t="s">
        <v>258</v>
      </c>
      <c r="G49" s="323">
        <v>0</v>
      </c>
      <c r="H49" s="322" t="s">
        <v>258</v>
      </c>
      <c r="I49" s="323">
        <v>0</v>
      </c>
    </row>
    <row r="50" spans="1:9" ht="29" x14ac:dyDescent="0.35">
      <c r="A50" s="699"/>
      <c r="B50" s="144" t="s">
        <v>307</v>
      </c>
      <c r="C50" s="145">
        <v>0</v>
      </c>
      <c r="D50" s="144" t="s">
        <v>306</v>
      </c>
      <c r="E50" s="145">
        <v>0</v>
      </c>
      <c r="F50" s="144" t="s">
        <v>305</v>
      </c>
      <c r="G50" s="145">
        <v>0</v>
      </c>
      <c r="H50" s="144" t="s">
        <v>304</v>
      </c>
      <c r="I50" s="145">
        <v>0</v>
      </c>
    </row>
    <row r="51" spans="1:9" ht="15" thickBot="1" x14ac:dyDescent="0.4">
      <c r="A51" s="699"/>
      <c r="B51" s="148" t="s">
        <v>281</v>
      </c>
      <c r="C51" s="149">
        <v>0</v>
      </c>
      <c r="D51" s="148" t="s">
        <v>281</v>
      </c>
      <c r="E51" s="149">
        <v>0</v>
      </c>
      <c r="F51" s="148" t="s">
        <v>281</v>
      </c>
      <c r="G51" s="149">
        <v>0</v>
      </c>
      <c r="H51" s="148" t="s">
        <v>281</v>
      </c>
      <c r="I51" s="149">
        <v>0</v>
      </c>
    </row>
    <row r="52" spans="1:9" ht="15" thickBot="1" x14ac:dyDescent="0.4">
      <c r="A52" s="700"/>
      <c r="B52" s="320" t="s">
        <v>263</v>
      </c>
      <c r="C52" s="321">
        <f>SUM(C41:C43,C45:C47,C49:C51)</f>
        <v>0</v>
      </c>
      <c r="D52" s="320" t="s">
        <v>263</v>
      </c>
      <c r="E52" s="321">
        <f>SUM(E41:E43,E45:E47,E49:E51)</f>
        <v>0</v>
      </c>
      <c r="F52" s="320" t="s">
        <v>263</v>
      </c>
      <c r="G52" s="321">
        <f>SUM(G41:G43,G45:G47,G49:G51)</f>
        <v>0</v>
      </c>
      <c r="H52" s="320" t="s">
        <v>263</v>
      </c>
      <c r="I52" s="321">
        <f>SUM(I41:I43,I45:I47,I49:I51)</f>
        <v>0</v>
      </c>
    </row>
  </sheetData>
  <mergeCells count="26">
    <mergeCell ref="B1:C1"/>
    <mergeCell ref="D1:E1"/>
    <mergeCell ref="F1:G1"/>
    <mergeCell ref="H1:I1"/>
    <mergeCell ref="A3:A9"/>
    <mergeCell ref="H12:I12"/>
    <mergeCell ref="D14:D15"/>
    <mergeCell ref="E14:E15"/>
    <mergeCell ref="G14:G15"/>
    <mergeCell ref="I14:I15"/>
    <mergeCell ref="F14:F15"/>
    <mergeCell ref="H14:H15"/>
    <mergeCell ref="A14:A15"/>
    <mergeCell ref="B12:C12"/>
    <mergeCell ref="D12:E12"/>
    <mergeCell ref="F12:G12"/>
    <mergeCell ref="B19:C19"/>
    <mergeCell ref="D19:E19"/>
    <mergeCell ref="F19:G19"/>
    <mergeCell ref="A40:A52"/>
    <mergeCell ref="H19:I19"/>
    <mergeCell ref="B38:C38"/>
    <mergeCell ref="D38:E38"/>
    <mergeCell ref="F38:G38"/>
    <mergeCell ref="H38:I38"/>
    <mergeCell ref="A21:A34"/>
  </mergeCells>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DF18-DE06-43CB-9D82-17C0CE21FB68}">
  <sheetPr>
    <tabColor theme="9" tint="0.59999389629810485"/>
  </sheetPr>
  <dimension ref="D4:X43"/>
  <sheetViews>
    <sheetView showGridLines="0" topLeftCell="E1" zoomScale="49" zoomScaleNormal="80" workbookViewId="0">
      <selection activeCell="R16" sqref="R16"/>
    </sheetView>
  </sheetViews>
  <sheetFormatPr baseColWidth="10" defaultColWidth="10.90625" defaultRowHeight="14.5" x14ac:dyDescent="0.35"/>
  <cols>
    <col min="4" max="4" width="15" customWidth="1"/>
    <col min="6" max="6" width="16.26953125" customWidth="1"/>
    <col min="7" max="7" width="54.6328125" customWidth="1"/>
    <col min="10" max="10" width="42.6328125" customWidth="1"/>
    <col min="11" max="11" width="59.81640625" customWidth="1"/>
    <col min="12" max="12" width="20.6328125" customWidth="1"/>
    <col min="15" max="15" width="59.36328125" customWidth="1"/>
    <col min="18" max="18" width="15.81640625" customWidth="1"/>
    <col min="19" max="19" width="43.90625" customWidth="1"/>
    <col min="22" max="22" width="14.6328125" customWidth="1"/>
    <col min="23" max="23" width="35.1796875" customWidth="1"/>
    <col min="24" max="24" width="14.7265625" customWidth="1"/>
  </cols>
  <sheetData>
    <row r="4" spans="4:24" ht="15" thickBot="1" x14ac:dyDescent="0.4"/>
    <row r="5" spans="4:24" ht="55" customHeight="1" thickBot="1" x14ac:dyDescent="0.4">
      <c r="D5" s="137" t="s">
        <v>87</v>
      </c>
      <c r="F5" s="719" t="s">
        <v>254</v>
      </c>
      <c r="G5" s="720"/>
      <c r="H5" s="721"/>
      <c r="J5" s="719" t="s">
        <v>826</v>
      </c>
      <c r="K5" s="720"/>
      <c r="L5" s="721"/>
      <c r="N5" s="719" t="s">
        <v>827</v>
      </c>
      <c r="O5" s="720"/>
      <c r="P5" s="721"/>
      <c r="R5" s="719" t="s">
        <v>347</v>
      </c>
      <c r="S5" s="720"/>
      <c r="T5" s="721"/>
      <c r="V5" s="714" t="s">
        <v>818</v>
      </c>
      <c r="W5" s="715"/>
      <c r="X5" s="716"/>
    </row>
    <row r="6" spans="4:24" ht="47" customHeight="1" thickBot="1" x14ac:dyDescent="0.4">
      <c r="D6" s="126" t="s">
        <v>201</v>
      </c>
      <c r="F6" s="717" t="s">
        <v>207</v>
      </c>
      <c r="G6" s="718"/>
      <c r="H6" s="125" t="s">
        <v>248</v>
      </c>
      <c r="J6" s="123" t="s">
        <v>213</v>
      </c>
      <c r="K6" s="124" t="s">
        <v>214</v>
      </c>
      <c r="L6" s="125" t="s">
        <v>215</v>
      </c>
      <c r="N6" s="159" t="s">
        <v>828</v>
      </c>
      <c r="O6" s="160" t="s">
        <v>315</v>
      </c>
      <c r="P6" s="129" t="s">
        <v>248</v>
      </c>
      <c r="R6" s="123" t="s">
        <v>346</v>
      </c>
      <c r="S6" s="124" t="s">
        <v>315</v>
      </c>
      <c r="T6" s="125" t="s">
        <v>248</v>
      </c>
      <c r="V6" s="123" t="s">
        <v>819</v>
      </c>
      <c r="W6" s="124" t="s">
        <v>820</v>
      </c>
      <c r="X6" s="125" t="s">
        <v>821</v>
      </c>
    </row>
    <row r="7" spans="4:24" ht="58.5" thickBot="1" x14ac:dyDescent="0.4">
      <c r="D7" s="127" t="s">
        <v>202</v>
      </c>
      <c r="F7" s="130" t="s">
        <v>212</v>
      </c>
      <c r="G7" s="115" t="s">
        <v>251</v>
      </c>
      <c r="H7" s="131">
        <v>1</v>
      </c>
      <c r="J7" s="134" t="s">
        <v>217</v>
      </c>
      <c r="K7" s="122" t="s">
        <v>235</v>
      </c>
      <c r="L7" s="131">
        <v>1</v>
      </c>
      <c r="N7" s="161">
        <v>1</v>
      </c>
      <c r="O7" s="115" t="s">
        <v>319</v>
      </c>
      <c r="P7" s="162">
        <v>1</v>
      </c>
      <c r="R7" s="171">
        <v>1</v>
      </c>
      <c r="S7" s="172" t="s">
        <v>345</v>
      </c>
      <c r="T7" s="162">
        <v>0.9</v>
      </c>
      <c r="V7" s="429" t="s">
        <v>846</v>
      </c>
      <c r="W7" s="296" t="s">
        <v>825</v>
      </c>
      <c r="X7" s="429" t="s">
        <v>822</v>
      </c>
    </row>
    <row r="8" spans="4:24" ht="58.5" thickBot="1" x14ac:dyDescent="0.4">
      <c r="F8" s="130" t="s">
        <v>211</v>
      </c>
      <c r="G8" s="114" t="s">
        <v>252</v>
      </c>
      <c r="H8" s="131">
        <v>0.8</v>
      </c>
      <c r="J8" s="135" t="s">
        <v>797</v>
      </c>
      <c r="K8" s="120" t="s">
        <v>236</v>
      </c>
      <c r="L8" s="132">
        <v>0.7</v>
      </c>
      <c r="N8" s="163">
        <v>2</v>
      </c>
      <c r="O8" s="114" t="s">
        <v>318</v>
      </c>
      <c r="P8" s="164">
        <v>0.8</v>
      </c>
      <c r="R8" s="168">
        <v>2</v>
      </c>
      <c r="S8" s="169" t="s">
        <v>342</v>
      </c>
      <c r="T8" s="162">
        <v>0.75</v>
      </c>
      <c r="V8" s="430" t="s">
        <v>847</v>
      </c>
      <c r="W8" s="432" t="s">
        <v>824</v>
      </c>
      <c r="X8" s="430" t="s">
        <v>812</v>
      </c>
    </row>
    <row r="9" spans="4:24" ht="73" thickBot="1" x14ac:dyDescent="0.4">
      <c r="F9" s="130" t="s">
        <v>210</v>
      </c>
      <c r="G9" s="114" t="s">
        <v>253</v>
      </c>
      <c r="H9" s="131">
        <v>0.6</v>
      </c>
      <c r="J9" s="135" t="s">
        <v>237</v>
      </c>
      <c r="K9" s="120" t="s">
        <v>256</v>
      </c>
      <c r="L9" s="132">
        <v>0.85</v>
      </c>
      <c r="N9" s="163">
        <v>3</v>
      </c>
      <c r="O9" s="114" t="s">
        <v>317</v>
      </c>
      <c r="P9" s="164">
        <v>0.6</v>
      </c>
      <c r="R9" s="168">
        <v>3</v>
      </c>
      <c r="S9" s="169" t="s">
        <v>341</v>
      </c>
      <c r="T9" s="162">
        <v>0.6</v>
      </c>
      <c r="V9" s="431" t="s">
        <v>189</v>
      </c>
      <c r="W9" s="247" t="s">
        <v>823</v>
      </c>
      <c r="X9" s="431" t="s">
        <v>813</v>
      </c>
    </row>
    <row r="10" spans="4:24" ht="85" customHeight="1" thickBot="1" x14ac:dyDescent="0.4">
      <c r="F10" s="130" t="s">
        <v>209</v>
      </c>
      <c r="G10" s="114" t="s">
        <v>250</v>
      </c>
      <c r="H10" s="131">
        <v>0.4</v>
      </c>
      <c r="J10" s="135" t="s">
        <v>238</v>
      </c>
      <c r="K10" s="120" t="s">
        <v>255</v>
      </c>
      <c r="L10" s="132">
        <v>0.5</v>
      </c>
      <c r="N10" s="163">
        <v>4</v>
      </c>
      <c r="O10" s="114" t="s">
        <v>320</v>
      </c>
      <c r="P10" s="164">
        <v>0.4</v>
      </c>
      <c r="R10" s="168">
        <v>4</v>
      </c>
      <c r="S10" s="169" t="s">
        <v>343</v>
      </c>
      <c r="T10" s="162">
        <v>0.45</v>
      </c>
    </row>
    <row r="11" spans="4:24" ht="78" customHeight="1" thickBot="1" x14ac:dyDescent="0.4">
      <c r="F11" s="130" t="s">
        <v>208</v>
      </c>
      <c r="G11" s="117" t="s">
        <v>249</v>
      </c>
      <c r="H11" s="131">
        <v>0.2</v>
      </c>
      <c r="J11" s="135" t="s">
        <v>218</v>
      </c>
      <c r="K11" s="120" t="s">
        <v>219</v>
      </c>
      <c r="L11" s="132">
        <v>0.3</v>
      </c>
      <c r="N11" s="165">
        <v>5</v>
      </c>
      <c r="O11" s="117" t="s">
        <v>316</v>
      </c>
      <c r="P11" s="166">
        <v>0.2</v>
      </c>
      <c r="R11" s="168">
        <v>5</v>
      </c>
      <c r="S11" s="169" t="s">
        <v>340</v>
      </c>
      <c r="T11" s="162">
        <v>0.3</v>
      </c>
    </row>
    <row r="12" spans="4:24" ht="29.5" thickBot="1" x14ac:dyDescent="0.4">
      <c r="J12" s="135" t="s">
        <v>239</v>
      </c>
      <c r="K12" s="120" t="s">
        <v>220</v>
      </c>
      <c r="L12" s="132">
        <v>1</v>
      </c>
      <c r="R12" s="168">
        <v>6</v>
      </c>
      <c r="S12" s="170" t="s">
        <v>344</v>
      </c>
      <c r="T12" s="162">
        <v>0.15</v>
      </c>
    </row>
    <row r="13" spans="4:24" ht="42.5" customHeight="1" thickBot="1" x14ac:dyDescent="0.4">
      <c r="D13" s="137" t="s">
        <v>188</v>
      </c>
      <c r="J13" s="135" t="s">
        <v>240</v>
      </c>
      <c r="K13" s="120" t="s">
        <v>221</v>
      </c>
      <c r="L13" s="132">
        <v>0.6</v>
      </c>
      <c r="S13" s="167"/>
    </row>
    <row r="14" spans="4:24" ht="34.5" customHeight="1" thickBot="1" x14ac:dyDescent="0.4">
      <c r="D14" s="126" t="s">
        <v>190</v>
      </c>
      <c r="J14" s="135" t="s">
        <v>241</v>
      </c>
      <c r="K14" s="120" t="s">
        <v>222</v>
      </c>
      <c r="L14" s="132">
        <v>0.3</v>
      </c>
      <c r="S14" s="167"/>
    </row>
    <row r="15" spans="4:24" ht="29.5" thickBot="1" x14ac:dyDescent="0.4">
      <c r="D15" s="126" t="s">
        <v>792</v>
      </c>
      <c r="J15" s="135" t="s">
        <v>242</v>
      </c>
      <c r="K15" s="120" t="s">
        <v>223</v>
      </c>
      <c r="L15" s="132">
        <v>0.3</v>
      </c>
    </row>
    <row r="16" spans="4:24" ht="29.5" thickBot="1" x14ac:dyDescent="0.4">
      <c r="D16" s="126" t="s">
        <v>793</v>
      </c>
      <c r="J16" s="135" t="s">
        <v>243</v>
      </c>
      <c r="K16" s="120" t="s">
        <v>224</v>
      </c>
      <c r="L16" s="132">
        <v>0.1</v>
      </c>
    </row>
    <row r="17" spans="4:12" ht="33" customHeight="1" x14ac:dyDescent="0.35">
      <c r="D17" s="126" t="s">
        <v>794</v>
      </c>
      <c r="J17" s="135" t="s">
        <v>244</v>
      </c>
      <c r="K17" s="120" t="s">
        <v>225</v>
      </c>
      <c r="L17" s="132">
        <v>0.05</v>
      </c>
    </row>
    <row r="18" spans="4:12" ht="51.5" customHeight="1" x14ac:dyDescent="0.35">
      <c r="J18" s="135" t="s">
        <v>245</v>
      </c>
      <c r="K18" s="120" t="s">
        <v>226</v>
      </c>
      <c r="L18" s="132">
        <v>0.5</v>
      </c>
    </row>
    <row r="19" spans="4:12" ht="29" x14ac:dyDescent="0.35">
      <c r="J19" s="135" t="s">
        <v>246</v>
      </c>
      <c r="K19" s="120" t="s">
        <v>227</v>
      </c>
      <c r="L19" s="132">
        <v>0.3</v>
      </c>
    </row>
    <row r="20" spans="4:12" ht="44.5" customHeight="1" x14ac:dyDescent="0.35">
      <c r="J20" s="135" t="s">
        <v>233</v>
      </c>
      <c r="K20" s="120" t="s">
        <v>228</v>
      </c>
      <c r="L20" s="132">
        <v>0.9</v>
      </c>
    </row>
    <row r="21" spans="4:12" ht="46.5" customHeight="1" x14ac:dyDescent="0.35">
      <c r="J21" s="135" t="s">
        <v>234</v>
      </c>
      <c r="K21" s="120" t="s">
        <v>229</v>
      </c>
      <c r="L21" s="132">
        <v>1</v>
      </c>
    </row>
    <row r="22" spans="4:12" ht="43.5" customHeight="1" x14ac:dyDescent="0.35">
      <c r="J22" s="135" t="s">
        <v>232</v>
      </c>
      <c r="K22" s="120" t="s">
        <v>230</v>
      </c>
      <c r="L22" s="132">
        <v>1</v>
      </c>
    </row>
    <row r="23" spans="4:12" ht="37.5" customHeight="1" thickBot="1" x14ac:dyDescent="0.4">
      <c r="J23" s="136" t="s">
        <v>216</v>
      </c>
      <c r="K23" s="121" t="s">
        <v>231</v>
      </c>
      <c r="L23" s="133">
        <v>0.05</v>
      </c>
    </row>
    <row r="25" spans="4:12" x14ac:dyDescent="0.35">
      <c r="J25" s="113"/>
    </row>
    <row r="27" spans="4:12" x14ac:dyDescent="0.35">
      <c r="J27" s="113"/>
    </row>
    <row r="29" spans="4:12" x14ac:dyDescent="0.35">
      <c r="J29" s="113"/>
    </row>
    <row r="30" spans="4:12" x14ac:dyDescent="0.35">
      <c r="J30" s="113"/>
    </row>
    <row r="31" spans="4:12" x14ac:dyDescent="0.35">
      <c r="J31" s="113"/>
    </row>
    <row r="33" spans="10:10" x14ac:dyDescent="0.35">
      <c r="J33" s="113"/>
    </row>
    <row r="35" spans="10:10" x14ac:dyDescent="0.35">
      <c r="J35" s="113"/>
    </row>
    <row r="37" spans="10:10" x14ac:dyDescent="0.35">
      <c r="J37" s="113"/>
    </row>
    <row r="38" spans="10:10" x14ac:dyDescent="0.35">
      <c r="J38" s="113"/>
    </row>
    <row r="39" spans="10:10" x14ac:dyDescent="0.35">
      <c r="J39" s="113"/>
    </row>
    <row r="41" spans="10:10" x14ac:dyDescent="0.35">
      <c r="J41" s="113"/>
    </row>
    <row r="43" spans="10:10" x14ac:dyDescent="0.35">
      <c r="J43" s="113"/>
    </row>
  </sheetData>
  <mergeCells count="6">
    <mergeCell ref="V5:X5"/>
    <mergeCell ref="F6:G6"/>
    <mergeCell ref="J5:L5"/>
    <mergeCell ref="F5:H5"/>
    <mergeCell ref="N5:P5"/>
    <mergeCell ref="R5:T5"/>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97204-ABE9-451A-ACFF-1D649AE55CF0}">
  <sheetPr>
    <tabColor theme="5" tint="0.79998168889431442"/>
  </sheetPr>
  <dimension ref="B1:L97"/>
  <sheetViews>
    <sheetView zoomScale="35" zoomScaleNormal="60" workbookViewId="0">
      <selection activeCell="H97" sqref="B2:L97"/>
    </sheetView>
  </sheetViews>
  <sheetFormatPr baseColWidth="10" defaultColWidth="10.90625" defaultRowHeight="14.5" x14ac:dyDescent="0.35"/>
  <cols>
    <col min="2" max="2" width="64.7265625" customWidth="1"/>
    <col min="3" max="3" width="40.1796875" customWidth="1"/>
    <col min="4" max="4" width="89.54296875" customWidth="1"/>
    <col min="5" max="5" width="21.08984375" customWidth="1"/>
    <col min="6" max="6" width="57.36328125" customWidth="1"/>
    <col min="7" max="7" width="166.08984375" customWidth="1"/>
    <col min="8" max="8" width="158" customWidth="1"/>
    <col min="9" max="9" width="49.1796875" customWidth="1"/>
    <col min="10" max="12" width="0" hidden="1" customWidth="1"/>
  </cols>
  <sheetData>
    <row r="1" spans="2:12" ht="15" thickBot="1" x14ac:dyDescent="0.4"/>
    <row r="2" spans="2:12" x14ac:dyDescent="0.35">
      <c r="B2" s="722" t="s">
        <v>348</v>
      </c>
      <c r="C2" s="723"/>
      <c r="D2" s="723"/>
      <c r="E2" s="723"/>
      <c r="F2" s="723"/>
      <c r="G2" s="723"/>
      <c r="H2" s="723"/>
      <c r="I2" s="723"/>
      <c r="J2" s="723"/>
      <c r="K2" s="723"/>
      <c r="L2" s="724"/>
    </row>
    <row r="3" spans="2:12" ht="15" thickBot="1" x14ac:dyDescent="0.4">
      <c r="B3" s="725"/>
      <c r="C3" s="726"/>
      <c r="D3" s="726"/>
      <c r="E3" s="726"/>
      <c r="F3" s="726"/>
      <c r="G3" s="726"/>
      <c r="H3" s="726"/>
      <c r="I3" s="726"/>
      <c r="J3" s="726"/>
      <c r="K3" s="726"/>
      <c r="L3" s="727"/>
    </row>
    <row r="4" spans="2:12" ht="58.5" thickBot="1" x14ac:dyDescent="0.4">
      <c r="B4" s="180" t="s">
        <v>605</v>
      </c>
      <c r="C4" s="180" t="s">
        <v>606</v>
      </c>
      <c r="D4" s="181" t="s">
        <v>349</v>
      </c>
      <c r="E4" s="181" t="s">
        <v>5</v>
      </c>
      <c r="F4" s="182" t="s">
        <v>350</v>
      </c>
      <c r="G4" s="181" t="s">
        <v>351</v>
      </c>
      <c r="H4" s="181" t="s">
        <v>352</v>
      </c>
      <c r="I4" s="181" t="s">
        <v>353</v>
      </c>
      <c r="J4" s="181" t="s">
        <v>354</v>
      </c>
      <c r="K4" s="181" t="s">
        <v>355</v>
      </c>
      <c r="L4" s="182" t="s">
        <v>356</v>
      </c>
    </row>
    <row r="5" spans="2:12" x14ac:dyDescent="0.35">
      <c r="B5" s="635" t="s">
        <v>607</v>
      </c>
      <c r="C5" s="580" t="s">
        <v>357</v>
      </c>
      <c r="D5" s="730" t="s">
        <v>608</v>
      </c>
      <c r="E5" s="730" t="s">
        <v>12</v>
      </c>
      <c r="F5" s="184" t="s">
        <v>358</v>
      </c>
      <c r="G5" s="185" t="s">
        <v>359</v>
      </c>
      <c r="H5" s="186" t="s">
        <v>360</v>
      </c>
      <c r="I5" s="187"/>
      <c r="J5" s="188"/>
      <c r="K5" s="189">
        <v>1</v>
      </c>
      <c r="L5" s="183">
        <v>1</v>
      </c>
    </row>
    <row r="6" spans="2:12" x14ac:dyDescent="0.35">
      <c r="B6" s="636"/>
      <c r="C6" s="728"/>
      <c r="D6" s="731"/>
      <c r="E6" s="731"/>
      <c r="F6" s="191" t="s">
        <v>361</v>
      </c>
      <c r="G6" s="192" t="s">
        <v>362</v>
      </c>
      <c r="H6" s="167" t="s">
        <v>363</v>
      </c>
      <c r="I6" s="193"/>
      <c r="J6" s="194"/>
      <c r="K6" s="195">
        <v>1</v>
      </c>
      <c r="L6" s="190">
        <v>1</v>
      </c>
    </row>
    <row r="7" spans="2:12" x14ac:dyDescent="0.35">
      <c r="B7" s="636"/>
      <c r="C7" s="728"/>
      <c r="D7" s="731"/>
      <c r="E7" s="731"/>
      <c r="F7" s="191" t="s">
        <v>364</v>
      </c>
      <c r="G7" s="192" t="s">
        <v>365</v>
      </c>
      <c r="H7" s="196" t="s">
        <v>366</v>
      </c>
      <c r="I7" s="193"/>
      <c r="J7" s="197"/>
      <c r="K7" s="195">
        <v>1</v>
      </c>
      <c r="L7" s="190">
        <v>1</v>
      </c>
    </row>
    <row r="8" spans="2:12" x14ac:dyDescent="0.35">
      <c r="B8" s="636"/>
      <c r="C8" s="728"/>
      <c r="D8" s="731"/>
      <c r="E8" s="731"/>
      <c r="F8" s="191" t="s">
        <v>367</v>
      </c>
      <c r="G8" s="192" t="s">
        <v>368</v>
      </c>
      <c r="H8" s="167" t="s">
        <v>369</v>
      </c>
      <c r="I8" s="193"/>
      <c r="J8" s="197"/>
      <c r="K8" s="195">
        <v>1</v>
      </c>
      <c r="L8" s="190">
        <v>1</v>
      </c>
    </row>
    <row r="9" spans="2:12" x14ac:dyDescent="0.35">
      <c r="B9" s="636"/>
      <c r="C9" s="728"/>
      <c r="D9" s="731"/>
      <c r="E9" s="731"/>
      <c r="F9" s="198" t="s">
        <v>370</v>
      </c>
      <c r="G9" s="199" t="s">
        <v>371</v>
      </c>
      <c r="H9" t="s">
        <v>372</v>
      </c>
      <c r="I9" s="193"/>
      <c r="J9" s="194"/>
      <c r="K9" s="195">
        <v>1</v>
      </c>
      <c r="L9" s="190">
        <v>1</v>
      </c>
    </row>
    <row r="10" spans="2:12" x14ac:dyDescent="0.35">
      <c r="B10" s="636"/>
      <c r="C10" s="728"/>
      <c r="D10" s="731"/>
      <c r="E10" s="731"/>
      <c r="F10" s="190" t="s">
        <v>373</v>
      </c>
      <c r="G10" s="200" t="s">
        <v>374</v>
      </c>
      <c r="H10" s="167" t="s">
        <v>375</v>
      </c>
      <c r="I10" s="193"/>
      <c r="J10" s="194"/>
      <c r="K10" s="195">
        <v>1</v>
      </c>
      <c r="L10" s="190">
        <v>1</v>
      </c>
    </row>
    <row r="11" spans="2:12" x14ac:dyDescent="0.35">
      <c r="B11" s="636"/>
      <c r="C11" s="728"/>
      <c r="D11" s="731"/>
      <c r="E11" s="731"/>
      <c r="F11" s="190" t="s">
        <v>376</v>
      </c>
      <c r="G11" s="142" t="s">
        <v>377</v>
      </c>
      <c r="H11" s="193"/>
      <c r="I11" s="201"/>
      <c r="J11" s="194"/>
      <c r="K11" s="195">
        <v>1</v>
      </c>
      <c r="L11" s="190">
        <v>1</v>
      </c>
    </row>
    <row r="12" spans="2:12" x14ac:dyDescent="0.35">
      <c r="B12" s="636"/>
      <c r="C12" s="728"/>
      <c r="D12" s="731"/>
      <c r="E12" s="731"/>
      <c r="F12" s="190" t="s">
        <v>378</v>
      </c>
      <c r="G12" s="200" t="s">
        <v>379</v>
      </c>
      <c r="H12" s="167"/>
      <c r="I12" s="193"/>
      <c r="J12" s="194"/>
      <c r="K12" s="195">
        <v>1</v>
      </c>
      <c r="L12" s="190">
        <v>1</v>
      </c>
    </row>
    <row r="13" spans="2:12" x14ac:dyDescent="0.35">
      <c r="B13" s="636"/>
      <c r="C13" s="728"/>
      <c r="D13" s="731"/>
      <c r="E13" s="731"/>
      <c r="F13" s="139" t="s">
        <v>380</v>
      </c>
      <c r="G13" s="200" t="s">
        <v>381</v>
      </c>
      <c r="H13" s="202" t="s">
        <v>382</v>
      </c>
      <c r="I13" s="193"/>
      <c r="J13" s="194"/>
      <c r="K13" s="195"/>
      <c r="L13" s="190"/>
    </row>
    <row r="14" spans="2:12" x14ac:dyDescent="0.35">
      <c r="B14" s="636"/>
      <c r="C14" s="729"/>
      <c r="D14" s="732"/>
      <c r="E14" s="732"/>
      <c r="F14" s="205" t="s">
        <v>383</v>
      </c>
      <c r="G14" s="206" t="s">
        <v>384</v>
      </c>
      <c r="H14" s="122" t="s">
        <v>385</v>
      </c>
      <c r="I14" s="193"/>
      <c r="J14" s="207"/>
      <c r="K14" s="208"/>
      <c r="L14" s="203">
        <v>1</v>
      </c>
    </row>
    <row r="15" spans="2:12" x14ac:dyDescent="0.35">
      <c r="B15" s="636"/>
      <c r="C15" s="697" t="s">
        <v>386</v>
      </c>
      <c r="D15" s="733" t="s">
        <v>387</v>
      </c>
      <c r="E15" s="733" t="s">
        <v>12</v>
      </c>
      <c r="F15" s="191" t="s">
        <v>388</v>
      </c>
      <c r="G15" s="192" t="s">
        <v>389</v>
      </c>
      <c r="H15" s="167" t="s">
        <v>390</v>
      </c>
      <c r="I15" s="211"/>
      <c r="J15" s="194"/>
      <c r="K15" s="195">
        <v>1</v>
      </c>
      <c r="L15" s="190">
        <v>1</v>
      </c>
    </row>
    <row r="16" spans="2:12" x14ac:dyDescent="0.35">
      <c r="B16" s="636"/>
      <c r="C16" s="728"/>
      <c r="D16" s="731"/>
      <c r="E16" s="731"/>
      <c r="F16" s="191" t="s">
        <v>391</v>
      </c>
      <c r="G16" s="192" t="s">
        <v>392</v>
      </c>
      <c r="H16" s="167" t="s">
        <v>363</v>
      </c>
      <c r="I16" s="193"/>
      <c r="J16" s="194"/>
      <c r="K16" s="195">
        <v>1</v>
      </c>
      <c r="L16" s="190">
        <v>1</v>
      </c>
    </row>
    <row r="17" spans="2:12" x14ac:dyDescent="0.35">
      <c r="B17" s="636"/>
      <c r="C17" s="728"/>
      <c r="D17" s="731"/>
      <c r="E17" s="731"/>
      <c r="F17" s="191" t="s">
        <v>364</v>
      </c>
      <c r="G17" s="192" t="s">
        <v>365</v>
      </c>
      <c r="H17" s="167" t="s">
        <v>393</v>
      </c>
      <c r="I17" s="193"/>
      <c r="J17" s="201"/>
      <c r="K17" s="195">
        <v>1</v>
      </c>
      <c r="L17" s="190">
        <v>1</v>
      </c>
    </row>
    <row r="18" spans="2:12" x14ac:dyDescent="0.35">
      <c r="B18" s="636"/>
      <c r="C18" s="728"/>
      <c r="D18" s="731"/>
      <c r="E18" s="731"/>
      <c r="F18" s="191" t="s">
        <v>394</v>
      </c>
      <c r="G18" s="212" t="s">
        <v>371</v>
      </c>
      <c r="H18" s="167" t="s">
        <v>372</v>
      </c>
      <c r="I18" s="193"/>
      <c r="J18" s="201"/>
      <c r="K18" s="195">
        <v>1</v>
      </c>
      <c r="L18" s="190">
        <v>1</v>
      </c>
    </row>
    <row r="19" spans="2:12" x14ac:dyDescent="0.35">
      <c r="B19" s="636"/>
      <c r="C19" s="728"/>
      <c r="D19" s="731"/>
      <c r="E19" s="731"/>
      <c r="F19" s="191" t="s">
        <v>378</v>
      </c>
      <c r="G19" s="192" t="s">
        <v>379</v>
      </c>
      <c r="I19" s="193"/>
      <c r="J19" s="201"/>
      <c r="K19" s="195">
        <v>1</v>
      </c>
      <c r="L19" s="190">
        <v>1</v>
      </c>
    </row>
    <row r="20" spans="2:12" x14ac:dyDescent="0.35">
      <c r="B20" s="636"/>
      <c r="C20" s="729"/>
      <c r="D20" s="732"/>
      <c r="E20" s="732"/>
      <c r="F20" s="139" t="s">
        <v>395</v>
      </c>
      <c r="G20" s="200" t="s">
        <v>381</v>
      </c>
      <c r="H20" s="202" t="s">
        <v>396</v>
      </c>
      <c r="I20" s="193"/>
      <c r="J20" s="201"/>
      <c r="K20" s="195"/>
      <c r="L20" s="190"/>
    </row>
    <row r="21" spans="2:12" x14ac:dyDescent="0.35">
      <c r="B21" s="636"/>
      <c r="C21" s="697" t="s">
        <v>397</v>
      </c>
      <c r="D21" s="733" t="s">
        <v>398</v>
      </c>
      <c r="E21" s="733" t="s">
        <v>12</v>
      </c>
      <c r="F21" s="697" t="s">
        <v>399</v>
      </c>
      <c r="G21" s="213" t="s">
        <v>400</v>
      </c>
      <c r="H21" s="657" t="s">
        <v>401</v>
      </c>
      <c r="I21" s="211"/>
      <c r="J21" s="215"/>
      <c r="K21" s="216">
        <v>1</v>
      </c>
      <c r="L21" s="209">
        <v>1</v>
      </c>
    </row>
    <row r="22" spans="2:12" x14ac:dyDescent="0.35">
      <c r="B22" s="636"/>
      <c r="C22" s="728"/>
      <c r="D22" s="731"/>
      <c r="E22" s="731"/>
      <c r="F22" s="728"/>
      <c r="G22" s="199" t="s">
        <v>402</v>
      </c>
      <c r="H22" s="576"/>
      <c r="I22" s="193"/>
      <c r="J22" s="194"/>
      <c r="K22" s="195"/>
      <c r="L22" s="190"/>
    </row>
    <row r="23" spans="2:12" x14ac:dyDescent="0.35">
      <c r="B23" s="636"/>
      <c r="C23" s="728"/>
      <c r="D23" s="731"/>
      <c r="E23" s="731"/>
      <c r="F23" s="190" t="s">
        <v>403</v>
      </c>
      <c r="G23" s="199" t="s">
        <v>400</v>
      </c>
      <c r="H23" s="167" t="s">
        <v>404</v>
      </c>
      <c r="I23" s="193"/>
      <c r="J23" s="217"/>
      <c r="K23" s="195">
        <v>1</v>
      </c>
      <c r="L23" s="190">
        <v>1</v>
      </c>
    </row>
    <row r="24" spans="2:12" x14ac:dyDescent="0.35">
      <c r="B24" s="636"/>
      <c r="C24" s="729"/>
      <c r="D24" s="732"/>
      <c r="E24" s="732"/>
      <c r="F24" s="198" t="s">
        <v>405</v>
      </c>
      <c r="G24" s="199"/>
      <c r="H24" s="167"/>
      <c r="I24" s="193"/>
      <c r="J24" s="217"/>
      <c r="K24" s="195"/>
      <c r="L24" s="190"/>
    </row>
    <row r="25" spans="2:12" x14ac:dyDescent="0.35">
      <c r="B25" s="636"/>
      <c r="C25" s="697" t="s">
        <v>406</v>
      </c>
      <c r="D25" s="733" t="s">
        <v>407</v>
      </c>
      <c r="E25" s="733" t="s">
        <v>12</v>
      </c>
      <c r="F25" s="218" t="s">
        <v>408</v>
      </c>
      <c r="G25" s="213" t="s">
        <v>400</v>
      </c>
      <c r="H25" s="219" t="s">
        <v>401</v>
      </c>
      <c r="I25" s="211"/>
      <c r="J25" s="220"/>
      <c r="K25" s="216">
        <v>1</v>
      </c>
      <c r="L25" s="209">
        <v>1</v>
      </c>
    </row>
    <row r="26" spans="2:12" x14ac:dyDescent="0.35">
      <c r="B26" s="636"/>
      <c r="C26" s="728"/>
      <c r="D26" s="731"/>
      <c r="E26" s="731"/>
      <c r="F26" s="728" t="s">
        <v>409</v>
      </c>
      <c r="G26" s="561" t="s">
        <v>410</v>
      </c>
      <c r="H26" s="202" t="s">
        <v>411</v>
      </c>
      <c r="I26" s="193"/>
      <c r="J26" s="221"/>
      <c r="K26" s="195"/>
      <c r="L26" s="190"/>
    </row>
    <row r="27" spans="2:12" x14ac:dyDescent="0.35">
      <c r="B27" s="636"/>
      <c r="C27" s="728"/>
      <c r="D27" s="731"/>
      <c r="E27" s="731"/>
      <c r="F27" s="728"/>
      <c r="G27" s="561"/>
      <c r="H27" s="202" t="s">
        <v>412</v>
      </c>
      <c r="I27" s="193"/>
      <c r="J27" s="221"/>
      <c r="K27" s="195"/>
      <c r="L27" s="190"/>
    </row>
    <row r="28" spans="2:12" x14ac:dyDescent="0.35">
      <c r="B28" s="636"/>
      <c r="C28" s="728"/>
      <c r="D28" s="731"/>
      <c r="E28" s="731"/>
      <c r="F28" s="728" t="s">
        <v>413</v>
      </c>
      <c r="G28" s="561" t="s">
        <v>400</v>
      </c>
      <c r="H28" s="167" t="s">
        <v>414</v>
      </c>
      <c r="I28" s="193"/>
      <c r="J28" s="217"/>
      <c r="K28" s="195">
        <v>1</v>
      </c>
      <c r="L28" s="190">
        <v>1</v>
      </c>
    </row>
    <row r="29" spans="2:12" ht="15" thickBot="1" x14ac:dyDescent="0.4">
      <c r="B29" s="637"/>
      <c r="C29" s="581"/>
      <c r="D29" s="734"/>
      <c r="E29" s="734"/>
      <c r="F29" s="581"/>
      <c r="G29" s="562"/>
      <c r="H29" s="223" t="s">
        <v>415</v>
      </c>
      <c r="I29" s="224"/>
      <c r="J29" s="222"/>
      <c r="L29" s="225"/>
    </row>
    <row r="30" spans="2:12" ht="72.5" x14ac:dyDescent="0.35">
      <c r="B30" s="635" t="s">
        <v>609</v>
      </c>
      <c r="C30" s="580" t="s">
        <v>416</v>
      </c>
      <c r="D30" s="730" t="s">
        <v>610</v>
      </c>
      <c r="E30" s="730" t="s">
        <v>59</v>
      </c>
      <c r="F30" s="183" t="s">
        <v>417</v>
      </c>
      <c r="G30" s="185" t="s">
        <v>418</v>
      </c>
      <c r="H30" s="226" t="s">
        <v>419</v>
      </c>
      <c r="I30" s="187"/>
      <c r="J30" s="227"/>
      <c r="K30" s="189">
        <v>1</v>
      </c>
      <c r="L30" s="183">
        <v>1</v>
      </c>
    </row>
    <row r="31" spans="2:12" ht="116" x14ac:dyDescent="0.35">
      <c r="B31" s="636"/>
      <c r="C31" s="729"/>
      <c r="D31" s="732"/>
      <c r="E31" s="732"/>
      <c r="F31" s="190" t="s">
        <v>420</v>
      </c>
      <c r="G31" s="192" t="s">
        <v>611</v>
      </c>
      <c r="H31" s="196" t="s">
        <v>421</v>
      </c>
      <c r="I31" s="193"/>
      <c r="J31" s="194"/>
      <c r="K31" s="195">
        <v>1</v>
      </c>
      <c r="L31" s="190">
        <v>1</v>
      </c>
    </row>
    <row r="32" spans="2:12" ht="43.5" x14ac:dyDescent="0.35">
      <c r="B32" s="636"/>
      <c r="C32" s="697" t="s">
        <v>422</v>
      </c>
      <c r="D32" s="735" t="s">
        <v>612</v>
      </c>
      <c r="E32" s="733" t="s">
        <v>59</v>
      </c>
      <c r="F32" s="209" t="s">
        <v>417</v>
      </c>
      <c r="G32" s="214" t="s">
        <v>613</v>
      </c>
      <c r="H32" s="229" t="s">
        <v>614</v>
      </c>
      <c r="I32" s="211"/>
      <c r="J32" s="215"/>
      <c r="K32" s="216">
        <v>1</v>
      </c>
      <c r="L32" s="209">
        <v>1</v>
      </c>
    </row>
    <row r="33" spans="2:12" ht="43.5" x14ac:dyDescent="0.35">
      <c r="B33" s="636"/>
      <c r="C33" s="729"/>
      <c r="D33" s="736"/>
      <c r="E33" s="732"/>
      <c r="F33" s="190" t="s">
        <v>420</v>
      </c>
      <c r="G33" s="192" t="s">
        <v>615</v>
      </c>
      <c r="H33" s="196" t="s">
        <v>616</v>
      </c>
      <c r="I33" s="193"/>
      <c r="J33" s="230"/>
      <c r="K33" s="195">
        <v>1</v>
      </c>
      <c r="L33" s="190">
        <v>1</v>
      </c>
    </row>
    <row r="34" spans="2:12" ht="43.5" x14ac:dyDescent="0.35">
      <c r="B34" s="636"/>
      <c r="C34" s="209" t="s">
        <v>423</v>
      </c>
      <c r="D34" s="210" t="s">
        <v>424</v>
      </c>
      <c r="E34" s="209" t="s">
        <v>425</v>
      </c>
      <c r="F34" s="209" t="s">
        <v>426</v>
      </c>
      <c r="G34" s="231" t="s">
        <v>617</v>
      </c>
      <c r="H34" s="232" t="s">
        <v>618</v>
      </c>
      <c r="I34" s="233"/>
      <c r="J34" s="234"/>
      <c r="K34" s="235">
        <v>1</v>
      </c>
      <c r="L34" s="209">
        <v>1</v>
      </c>
    </row>
    <row r="35" spans="2:12" ht="29" x14ac:dyDescent="0.35">
      <c r="B35" s="636"/>
      <c r="C35" s="737" t="s">
        <v>619</v>
      </c>
      <c r="D35" s="733" t="s">
        <v>427</v>
      </c>
      <c r="E35" s="733" t="s">
        <v>59</v>
      </c>
      <c r="F35" s="209" t="s">
        <v>420</v>
      </c>
      <c r="G35" s="214" t="s">
        <v>620</v>
      </c>
      <c r="H35" s="219" t="s">
        <v>621</v>
      </c>
      <c r="I35" s="211"/>
      <c r="J35" s="221"/>
      <c r="K35" s="195">
        <v>1</v>
      </c>
      <c r="L35" s="209">
        <v>1</v>
      </c>
    </row>
    <row r="36" spans="2:12" x14ac:dyDescent="0.35">
      <c r="B36" s="636"/>
      <c r="C36" s="738"/>
      <c r="D36" s="732"/>
      <c r="E36" s="731"/>
      <c r="F36" s="190" t="s">
        <v>417</v>
      </c>
      <c r="G36" s="199" t="s">
        <v>428</v>
      </c>
      <c r="H36" t="s">
        <v>622</v>
      </c>
      <c r="I36" s="193"/>
      <c r="J36" s="201"/>
      <c r="K36" s="195">
        <v>1</v>
      </c>
      <c r="L36" s="190">
        <v>1</v>
      </c>
    </row>
    <row r="37" spans="2:12" x14ac:dyDescent="0.35">
      <c r="B37" s="636"/>
      <c r="C37" s="737" t="s">
        <v>429</v>
      </c>
      <c r="D37" s="733" t="s">
        <v>430</v>
      </c>
      <c r="E37" s="733" t="s">
        <v>431</v>
      </c>
      <c r="F37" s="209" t="s">
        <v>420</v>
      </c>
      <c r="G37" s="657" t="s">
        <v>432</v>
      </c>
      <c r="H37" s="237" t="s">
        <v>433</v>
      </c>
      <c r="I37" s="211"/>
      <c r="J37" s="238"/>
      <c r="K37" s="216"/>
      <c r="L37" s="209"/>
    </row>
    <row r="38" spans="2:12" x14ac:dyDescent="0.35">
      <c r="B38" s="636"/>
      <c r="C38" s="738"/>
      <c r="D38" s="731"/>
      <c r="E38" s="732"/>
      <c r="F38" s="203" t="s">
        <v>417</v>
      </c>
      <c r="G38" s="577"/>
      <c r="H38" s="240" t="s">
        <v>434</v>
      </c>
      <c r="I38" s="241"/>
      <c r="J38" s="242"/>
      <c r="K38" s="208"/>
      <c r="L38" s="203"/>
    </row>
    <row r="39" spans="2:12" x14ac:dyDescent="0.35">
      <c r="B39" s="636"/>
      <c r="C39" s="737" t="s">
        <v>435</v>
      </c>
      <c r="D39" s="733" t="s">
        <v>436</v>
      </c>
      <c r="E39" s="733" t="s">
        <v>59</v>
      </c>
      <c r="F39" s="209" t="s">
        <v>420</v>
      </c>
      <c r="G39" s="657" t="s">
        <v>437</v>
      </c>
      <c r="H39" s="237" t="s">
        <v>438</v>
      </c>
      <c r="I39" s="211"/>
      <c r="J39" s="238"/>
      <c r="K39" s="216"/>
      <c r="L39" s="209"/>
    </row>
    <row r="40" spans="2:12" x14ac:dyDescent="0.35">
      <c r="B40" s="636"/>
      <c r="C40" s="738"/>
      <c r="D40" s="732"/>
      <c r="E40" s="732"/>
      <c r="F40" s="203" t="s">
        <v>417</v>
      </c>
      <c r="G40" s="577"/>
      <c r="H40" s="240" t="s">
        <v>439</v>
      </c>
      <c r="I40" s="241"/>
      <c r="J40" s="242"/>
      <c r="K40" s="208"/>
      <c r="L40" s="203"/>
    </row>
    <row r="41" spans="2:12" x14ac:dyDescent="0.35">
      <c r="B41" s="636"/>
      <c r="C41" s="737" t="s">
        <v>623</v>
      </c>
      <c r="D41" s="697" t="s">
        <v>440</v>
      </c>
      <c r="E41" s="697" t="s">
        <v>59</v>
      </c>
      <c r="F41" s="209" t="s">
        <v>420</v>
      </c>
      <c r="G41" s="742" t="s">
        <v>441</v>
      </c>
      <c r="H41" s="213" t="s">
        <v>442</v>
      </c>
      <c r="I41" s="211"/>
      <c r="J41" s="238"/>
      <c r="K41" s="216">
        <v>1</v>
      </c>
      <c r="L41" s="209">
        <v>1</v>
      </c>
    </row>
    <row r="42" spans="2:12" x14ac:dyDescent="0.35">
      <c r="B42" s="636"/>
      <c r="C42" s="738"/>
      <c r="D42" s="729"/>
      <c r="E42" s="729"/>
      <c r="F42" s="190" t="s">
        <v>417</v>
      </c>
      <c r="G42" s="743"/>
      <c r="H42" s="199" t="s">
        <v>443</v>
      </c>
      <c r="I42" s="193"/>
      <c r="J42" s="242"/>
      <c r="K42" s="208">
        <v>1</v>
      </c>
      <c r="L42" s="190">
        <v>1</v>
      </c>
    </row>
    <row r="43" spans="2:12" ht="29" x14ac:dyDescent="0.35">
      <c r="B43" s="636"/>
      <c r="C43" s="209" t="s">
        <v>444</v>
      </c>
      <c r="D43" s="210" t="s">
        <v>445</v>
      </c>
      <c r="E43" s="210" t="s">
        <v>59</v>
      </c>
      <c r="F43" s="210" t="s">
        <v>446</v>
      </c>
      <c r="G43" s="214" t="s">
        <v>447</v>
      </c>
      <c r="H43" s="243" t="s">
        <v>624</v>
      </c>
      <c r="I43" s="211"/>
      <c r="J43" s="244"/>
      <c r="K43" s="235">
        <v>1</v>
      </c>
      <c r="L43" s="245">
        <v>1</v>
      </c>
    </row>
    <row r="44" spans="2:12" ht="43.5" x14ac:dyDescent="0.35">
      <c r="B44" s="636"/>
      <c r="C44" s="246" t="s">
        <v>448</v>
      </c>
      <c r="D44" s="228" t="s">
        <v>449</v>
      </c>
      <c r="E44" s="245" t="s">
        <v>425</v>
      </c>
      <c r="F44" s="246" t="s">
        <v>426</v>
      </c>
      <c r="G44" s="231" t="s">
        <v>450</v>
      </c>
      <c r="H44" s="229" t="s">
        <v>625</v>
      </c>
      <c r="I44" s="211"/>
      <c r="J44" s="234"/>
      <c r="K44" s="235">
        <v>1</v>
      </c>
      <c r="L44" s="245">
        <v>1</v>
      </c>
    </row>
    <row r="45" spans="2:12" ht="29.5" thickBot="1" x14ac:dyDescent="0.4">
      <c r="B45" s="637"/>
      <c r="C45" s="222" t="s">
        <v>451</v>
      </c>
      <c r="D45" s="140" t="s">
        <v>452</v>
      </c>
      <c r="E45" s="222" t="s">
        <v>453</v>
      </c>
      <c r="F45" s="140" t="s">
        <v>454</v>
      </c>
      <c r="G45" s="247" t="s">
        <v>455</v>
      </c>
      <c r="H45" s="248" t="s">
        <v>456</v>
      </c>
      <c r="I45" s="249"/>
      <c r="J45" s="250"/>
      <c r="K45" s="224">
        <v>1</v>
      </c>
      <c r="L45" s="222">
        <v>1</v>
      </c>
    </row>
    <row r="46" spans="2:12" x14ac:dyDescent="0.35">
      <c r="B46" s="635" t="s">
        <v>626</v>
      </c>
      <c r="C46" s="580" t="s">
        <v>457</v>
      </c>
      <c r="D46" s="730" t="s">
        <v>458</v>
      </c>
      <c r="E46" s="730" t="s">
        <v>459</v>
      </c>
      <c r="F46" s="251" t="s">
        <v>460</v>
      </c>
      <c r="G46" s="575" t="s">
        <v>461</v>
      </c>
      <c r="H46" s="253" t="s">
        <v>462</v>
      </c>
      <c r="I46" s="187"/>
      <c r="J46" s="254"/>
      <c r="K46" s="189">
        <v>1</v>
      </c>
      <c r="L46" s="183">
        <v>1</v>
      </c>
    </row>
    <row r="47" spans="2:12" x14ac:dyDescent="0.35">
      <c r="B47" s="636"/>
      <c r="C47" s="728"/>
      <c r="D47" s="731"/>
      <c r="E47" s="731"/>
      <c r="F47" s="198" t="s">
        <v>463</v>
      </c>
      <c r="G47" s="576"/>
      <c r="H47" t="s">
        <v>464</v>
      </c>
      <c r="I47" s="193"/>
      <c r="J47" s="201"/>
      <c r="K47" s="195">
        <v>1</v>
      </c>
      <c r="L47" s="190">
        <v>1</v>
      </c>
    </row>
    <row r="48" spans="2:12" x14ac:dyDescent="0.35">
      <c r="B48" s="636"/>
      <c r="C48" s="728"/>
      <c r="D48" s="731"/>
      <c r="E48" s="731"/>
      <c r="F48" s="198" t="s">
        <v>465</v>
      </c>
      <c r="G48" s="576"/>
      <c r="H48" t="s">
        <v>466</v>
      </c>
      <c r="I48" s="193"/>
      <c r="J48" s="201"/>
      <c r="K48" s="195">
        <v>1</v>
      </c>
      <c r="L48" s="190">
        <v>1</v>
      </c>
    </row>
    <row r="49" spans="2:12" x14ac:dyDescent="0.35">
      <c r="B49" s="636"/>
      <c r="C49" s="728"/>
      <c r="D49" s="731"/>
      <c r="E49" s="731"/>
      <c r="F49" s="198" t="s">
        <v>467</v>
      </c>
      <c r="G49" s="576"/>
      <c r="H49" t="s">
        <v>468</v>
      </c>
      <c r="I49" s="193"/>
      <c r="J49" s="201"/>
      <c r="K49" s="195">
        <v>1</v>
      </c>
      <c r="L49" s="190">
        <v>1</v>
      </c>
    </row>
    <row r="50" spans="2:12" x14ac:dyDescent="0.35">
      <c r="B50" s="636"/>
      <c r="C50" s="728"/>
      <c r="D50" s="731"/>
      <c r="E50" s="731"/>
      <c r="F50" s="198" t="s">
        <v>469</v>
      </c>
      <c r="G50" s="576"/>
      <c r="H50" t="s">
        <v>470</v>
      </c>
      <c r="I50" s="193"/>
      <c r="J50" s="201"/>
      <c r="K50" s="195">
        <v>1</v>
      </c>
      <c r="L50" s="190">
        <v>1</v>
      </c>
    </row>
    <row r="51" spans="2:12" x14ac:dyDescent="0.35">
      <c r="B51" s="636"/>
      <c r="C51" s="728"/>
      <c r="D51" s="731"/>
      <c r="E51" s="731"/>
      <c r="F51" s="198" t="s">
        <v>471</v>
      </c>
      <c r="G51" s="576"/>
      <c r="H51" t="s">
        <v>472</v>
      </c>
      <c r="I51" s="193"/>
      <c r="J51" s="201"/>
      <c r="K51" s="195">
        <v>1</v>
      </c>
      <c r="L51" s="190">
        <v>1</v>
      </c>
    </row>
    <row r="52" spans="2:12" x14ac:dyDescent="0.35">
      <c r="B52" s="636"/>
      <c r="C52" s="728"/>
      <c r="D52" s="731"/>
      <c r="E52" s="731"/>
      <c r="F52" s="198" t="s">
        <v>473</v>
      </c>
      <c r="G52" s="576"/>
      <c r="H52" t="s">
        <v>474</v>
      </c>
      <c r="I52" s="193"/>
      <c r="J52" s="201"/>
      <c r="K52" s="195">
        <v>1</v>
      </c>
      <c r="L52" s="190">
        <v>1</v>
      </c>
    </row>
    <row r="53" spans="2:12" x14ac:dyDescent="0.35">
      <c r="B53" s="636"/>
      <c r="C53" s="728"/>
      <c r="D53" s="731"/>
      <c r="E53" s="732"/>
      <c r="F53" s="198" t="s">
        <v>475</v>
      </c>
      <c r="G53" s="577"/>
      <c r="H53" t="s">
        <v>476</v>
      </c>
      <c r="I53" s="193"/>
      <c r="J53" s="201"/>
      <c r="K53" s="195"/>
      <c r="L53" s="190"/>
    </row>
    <row r="54" spans="2:12" x14ac:dyDescent="0.35">
      <c r="B54" s="636"/>
      <c r="C54" s="697" t="s">
        <v>477</v>
      </c>
      <c r="D54" s="733" t="s">
        <v>478</v>
      </c>
      <c r="E54" s="733" t="s">
        <v>459</v>
      </c>
      <c r="F54" s="218" t="s">
        <v>479</v>
      </c>
      <c r="G54" s="746" t="s">
        <v>480</v>
      </c>
      <c r="H54" s="237" t="s">
        <v>481</v>
      </c>
      <c r="I54" s="211"/>
      <c r="J54" s="238"/>
      <c r="K54" s="216">
        <v>1</v>
      </c>
      <c r="L54" s="209">
        <v>1</v>
      </c>
    </row>
    <row r="55" spans="2:12" x14ac:dyDescent="0.35">
      <c r="B55" s="636"/>
      <c r="C55" s="728"/>
      <c r="D55" s="731"/>
      <c r="E55" s="731"/>
      <c r="F55" s="198" t="s">
        <v>482</v>
      </c>
      <c r="G55" s="747"/>
      <c r="H55" t="s">
        <v>472</v>
      </c>
      <c r="I55" s="193"/>
      <c r="J55" s="201"/>
      <c r="K55" s="195">
        <v>1</v>
      </c>
      <c r="L55" s="190">
        <v>1</v>
      </c>
    </row>
    <row r="56" spans="2:12" x14ac:dyDescent="0.35">
      <c r="B56" s="636"/>
      <c r="C56" s="728"/>
      <c r="D56" s="731"/>
      <c r="E56" s="731"/>
      <c r="F56" s="198" t="s">
        <v>483</v>
      </c>
      <c r="G56" s="747"/>
      <c r="H56" t="s">
        <v>468</v>
      </c>
      <c r="I56" s="193"/>
      <c r="J56" s="201"/>
      <c r="K56" s="195">
        <v>1</v>
      </c>
      <c r="L56" s="190">
        <v>1</v>
      </c>
    </row>
    <row r="57" spans="2:12" x14ac:dyDescent="0.35">
      <c r="B57" s="636"/>
      <c r="C57" s="728"/>
      <c r="D57" s="731"/>
      <c r="E57" s="731"/>
      <c r="F57" s="198" t="s">
        <v>484</v>
      </c>
      <c r="G57" s="747"/>
      <c r="H57" s="741" t="s">
        <v>485</v>
      </c>
      <c r="I57" s="193"/>
      <c r="J57" s="217"/>
      <c r="K57" s="195">
        <v>1</v>
      </c>
      <c r="L57" s="190">
        <v>1</v>
      </c>
    </row>
    <row r="58" spans="2:12" x14ac:dyDescent="0.35">
      <c r="B58" s="636"/>
      <c r="C58" s="728"/>
      <c r="D58" s="731"/>
      <c r="E58" s="731"/>
      <c r="F58" s="198" t="s">
        <v>486</v>
      </c>
      <c r="G58" s="747"/>
      <c r="H58" s="741"/>
      <c r="I58" s="193"/>
      <c r="J58" s="217"/>
      <c r="K58" s="195">
        <v>1</v>
      </c>
      <c r="L58" s="190">
        <v>1</v>
      </c>
    </row>
    <row r="59" spans="2:12" x14ac:dyDescent="0.35">
      <c r="B59" s="636"/>
      <c r="C59" s="728"/>
      <c r="D59" s="731"/>
      <c r="E59" s="731"/>
      <c r="F59" s="198" t="s">
        <v>487</v>
      </c>
      <c r="G59" s="747"/>
      <c r="H59" t="s">
        <v>462</v>
      </c>
      <c r="I59" s="193"/>
      <c r="J59" s="201"/>
      <c r="K59" s="195">
        <v>1</v>
      </c>
      <c r="L59" s="190">
        <v>1</v>
      </c>
    </row>
    <row r="60" spans="2:12" x14ac:dyDescent="0.35">
      <c r="B60" s="636"/>
      <c r="C60" s="728"/>
      <c r="D60" s="731"/>
      <c r="E60" s="731"/>
      <c r="F60" s="198" t="s">
        <v>488</v>
      </c>
      <c r="G60" s="747"/>
      <c r="H60" t="s">
        <v>466</v>
      </c>
      <c r="I60" s="193"/>
      <c r="J60" s="201"/>
      <c r="K60" s="195">
        <v>1</v>
      </c>
      <c r="L60" s="190">
        <v>1</v>
      </c>
    </row>
    <row r="61" spans="2:12" x14ac:dyDescent="0.35">
      <c r="B61" s="636"/>
      <c r="C61" s="728"/>
      <c r="D61" s="731"/>
      <c r="E61" s="731"/>
      <c r="F61" s="198" t="s">
        <v>489</v>
      </c>
      <c r="G61" s="747"/>
      <c r="H61" t="s">
        <v>464</v>
      </c>
      <c r="I61" s="193"/>
      <c r="J61" s="201"/>
      <c r="K61" s="195">
        <v>1</v>
      </c>
      <c r="L61" s="190">
        <v>1</v>
      </c>
    </row>
    <row r="62" spans="2:12" x14ac:dyDescent="0.35">
      <c r="B62" s="636"/>
      <c r="C62" s="728"/>
      <c r="D62" s="731"/>
      <c r="E62" s="731"/>
      <c r="F62" s="198" t="s">
        <v>490</v>
      </c>
      <c r="G62" s="747"/>
      <c r="H62" t="s">
        <v>474</v>
      </c>
      <c r="I62" s="193"/>
      <c r="J62" s="201"/>
      <c r="K62" s="195">
        <v>1</v>
      </c>
      <c r="L62" s="190">
        <v>1</v>
      </c>
    </row>
    <row r="63" spans="2:12" x14ac:dyDescent="0.35">
      <c r="B63" s="636"/>
      <c r="C63" s="729"/>
      <c r="D63" s="732"/>
      <c r="E63" s="732"/>
      <c r="F63" s="198" t="s">
        <v>475</v>
      </c>
      <c r="G63" s="748"/>
      <c r="I63" s="193"/>
      <c r="J63" s="201"/>
      <c r="K63" s="195"/>
      <c r="L63" s="190"/>
    </row>
    <row r="64" spans="2:12" x14ac:dyDescent="0.35">
      <c r="B64" s="636"/>
      <c r="C64" s="697" t="s">
        <v>491</v>
      </c>
      <c r="D64" s="733" t="s">
        <v>492</v>
      </c>
      <c r="E64" s="733" t="s">
        <v>459</v>
      </c>
      <c r="F64" s="236" t="s">
        <v>493</v>
      </c>
      <c r="G64" s="746" t="s">
        <v>494</v>
      </c>
      <c r="H64" s="237" t="s">
        <v>495</v>
      </c>
      <c r="I64" s="211"/>
      <c r="J64" s="238"/>
      <c r="K64" s="216">
        <v>1</v>
      </c>
      <c r="L64" s="209">
        <v>1</v>
      </c>
    </row>
    <row r="65" spans="2:12" x14ac:dyDescent="0.35">
      <c r="B65" s="636"/>
      <c r="C65" s="728"/>
      <c r="D65" s="731"/>
      <c r="E65" s="731"/>
      <c r="F65" s="191" t="s">
        <v>496</v>
      </c>
      <c r="G65" s="747"/>
      <c r="H65" t="s">
        <v>497</v>
      </c>
      <c r="I65" s="193"/>
      <c r="J65" s="201"/>
      <c r="K65" s="195">
        <v>1</v>
      </c>
      <c r="L65" s="190">
        <v>1</v>
      </c>
    </row>
    <row r="66" spans="2:12" x14ac:dyDescent="0.35">
      <c r="B66" s="636"/>
      <c r="C66" s="728"/>
      <c r="D66" s="731"/>
      <c r="E66" s="731"/>
      <c r="F66" s="191" t="s">
        <v>498</v>
      </c>
      <c r="G66" s="747"/>
      <c r="H66" t="s">
        <v>472</v>
      </c>
      <c r="I66" s="193"/>
      <c r="J66" s="201"/>
      <c r="K66" s="195"/>
      <c r="L66" s="190"/>
    </row>
    <row r="67" spans="2:12" ht="29" x14ac:dyDescent="0.35">
      <c r="B67" s="636"/>
      <c r="C67" s="245" t="s">
        <v>499</v>
      </c>
      <c r="D67" s="246" t="s">
        <v>500</v>
      </c>
      <c r="E67" s="245" t="s">
        <v>459</v>
      </c>
      <c r="F67" s="236" t="s">
        <v>501</v>
      </c>
      <c r="G67" s="255" t="s">
        <v>502</v>
      </c>
      <c r="H67" s="229" t="s">
        <v>627</v>
      </c>
      <c r="I67" s="211"/>
      <c r="J67" s="215"/>
      <c r="K67" s="216">
        <v>1</v>
      </c>
      <c r="L67" s="209">
        <v>1</v>
      </c>
    </row>
    <row r="68" spans="2:12" ht="29" x14ac:dyDescent="0.35">
      <c r="B68" s="636"/>
      <c r="C68" s="257" t="s">
        <v>503</v>
      </c>
      <c r="D68" s="246" t="s">
        <v>504</v>
      </c>
      <c r="E68" s="257" t="s">
        <v>12</v>
      </c>
      <c r="F68" s="257" t="s">
        <v>505</v>
      </c>
      <c r="G68" s="258" t="s">
        <v>506</v>
      </c>
      <c r="H68" s="259" t="s">
        <v>507</v>
      </c>
      <c r="I68" s="211"/>
      <c r="J68" s="260"/>
      <c r="K68" s="235"/>
      <c r="L68" s="245"/>
    </row>
    <row r="69" spans="2:12" x14ac:dyDescent="0.35">
      <c r="B69" s="636"/>
      <c r="C69" s="257" t="s">
        <v>508</v>
      </c>
      <c r="D69" s="246" t="s">
        <v>509</v>
      </c>
      <c r="E69" s="257" t="s">
        <v>12</v>
      </c>
      <c r="F69" s="257" t="s">
        <v>510</v>
      </c>
      <c r="G69" s="258" t="s">
        <v>511</v>
      </c>
      <c r="H69" s="259" t="s">
        <v>512</v>
      </c>
      <c r="I69" s="211"/>
      <c r="J69" s="260"/>
      <c r="K69" s="235"/>
      <c r="L69" s="245"/>
    </row>
    <row r="70" spans="2:12" x14ac:dyDescent="0.35">
      <c r="B70" s="636"/>
      <c r="C70" s="245" t="s">
        <v>513</v>
      </c>
      <c r="D70" s="245" t="s">
        <v>514</v>
      </c>
      <c r="E70" s="245" t="s">
        <v>459</v>
      </c>
      <c r="F70" s="257" t="s">
        <v>515</v>
      </c>
      <c r="G70" s="261" t="s">
        <v>516</v>
      </c>
      <c r="H70" s="262" t="s">
        <v>507</v>
      </c>
      <c r="I70" s="211"/>
      <c r="J70" s="260"/>
      <c r="K70" s="235"/>
      <c r="L70" s="245"/>
    </row>
    <row r="71" spans="2:12" x14ac:dyDescent="0.35">
      <c r="B71" s="636"/>
      <c r="C71" s="697" t="s">
        <v>517</v>
      </c>
      <c r="D71" s="733" t="s">
        <v>518</v>
      </c>
      <c r="E71" s="733" t="s">
        <v>459</v>
      </c>
      <c r="F71" s="191" t="s">
        <v>519</v>
      </c>
      <c r="G71" s="256" t="s">
        <v>520</v>
      </c>
      <c r="H71" s="739" t="s">
        <v>507</v>
      </c>
      <c r="I71" s="211"/>
      <c r="J71" s="263"/>
      <c r="K71" s="195"/>
      <c r="L71" s="190"/>
    </row>
    <row r="72" spans="2:12" ht="15" thickBot="1" x14ac:dyDescent="0.4">
      <c r="B72" s="637"/>
      <c r="C72" s="581"/>
      <c r="D72" s="734"/>
      <c r="E72" s="734"/>
      <c r="F72" s="264" t="s">
        <v>521</v>
      </c>
      <c r="G72" s="265"/>
      <c r="H72" s="740"/>
      <c r="I72" s="225"/>
      <c r="J72" s="266"/>
      <c r="K72" s="224"/>
      <c r="L72" s="222"/>
    </row>
    <row r="73" spans="2:12" ht="44" thickBot="1" x14ac:dyDescent="0.4">
      <c r="B73" s="267" t="s">
        <v>628</v>
      </c>
      <c r="C73" s="268" t="s">
        <v>522</v>
      </c>
      <c r="D73" s="268" t="s">
        <v>523</v>
      </c>
      <c r="E73" s="268" t="s">
        <v>524</v>
      </c>
      <c r="F73" s="269" t="s">
        <v>525</v>
      </c>
      <c r="G73" s="270" t="s">
        <v>526</v>
      </c>
      <c r="H73" s="271" t="s">
        <v>527</v>
      </c>
      <c r="I73" s="272"/>
      <c r="J73" s="273"/>
      <c r="K73" s="274">
        <v>1</v>
      </c>
      <c r="L73" s="269">
        <v>1</v>
      </c>
    </row>
    <row r="74" spans="2:12" ht="29" x14ac:dyDescent="0.35">
      <c r="B74" s="665" t="s">
        <v>629</v>
      </c>
      <c r="C74" s="138" t="s">
        <v>528</v>
      </c>
      <c r="D74" s="138" t="s">
        <v>529</v>
      </c>
      <c r="E74" s="138" t="s">
        <v>530</v>
      </c>
      <c r="F74" s="138" t="s">
        <v>531</v>
      </c>
      <c r="G74" s="275" t="s">
        <v>532</v>
      </c>
      <c r="H74" s="276" t="s">
        <v>533</v>
      </c>
      <c r="I74" s="187"/>
      <c r="J74" s="277"/>
      <c r="K74" s="189"/>
      <c r="L74" s="183"/>
    </row>
    <row r="75" spans="2:12" x14ac:dyDescent="0.35">
      <c r="B75" s="666"/>
      <c r="C75" s="733" t="s">
        <v>534</v>
      </c>
      <c r="D75" s="733" t="s">
        <v>535</v>
      </c>
      <c r="E75" s="733" t="s">
        <v>12</v>
      </c>
      <c r="F75" s="733" t="s">
        <v>536</v>
      </c>
      <c r="G75" s="671" t="s">
        <v>537</v>
      </c>
      <c r="H75" s="755" t="s">
        <v>538</v>
      </c>
      <c r="I75" s="749"/>
      <c r="J75" s="757"/>
      <c r="K75" s="751">
        <v>1</v>
      </c>
      <c r="L75" s="697">
        <v>1</v>
      </c>
    </row>
    <row r="76" spans="2:12" x14ac:dyDescent="0.35">
      <c r="B76" s="666"/>
      <c r="C76" s="731"/>
      <c r="D76" s="731"/>
      <c r="E76" s="731"/>
      <c r="F76" s="731"/>
      <c r="G76" s="744"/>
      <c r="H76" s="741"/>
      <c r="I76" s="756"/>
      <c r="J76" s="758"/>
      <c r="K76" s="752"/>
      <c r="L76" s="728"/>
    </row>
    <row r="77" spans="2:12" x14ac:dyDescent="0.35">
      <c r="B77" s="666"/>
      <c r="C77" s="731"/>
      <c r="D77" s="731"/>
      <c r="E77" s="731"/>
      <c r="F77" s="731" t="s">
        <v>539</v>
      </c>
      <c r="G77" s="744" t="s">
        <v>540</v>
      </c>
      <c r="H77" s="113" t="s">
        <v>541</v>
      </c>
      <c r="I77" s="198"/>
      <c r="J77" s="279"/>
      <c r="K77" s="195"/>
      <c r="L77" s="190"/>
    </row>
    <row r="78" spans="2:12" x14ac:dyDescent="0.35">
      <c r="B78" s="666"/>
      <c r="C78" s="731"/>
      <c r="D78" s="731"/>
      <c r="E78" s="732"/>
      <c r="F78" s="732"/>
      <c r="G78" s="744"/>
      <c r="H78" s="280" t="s">
        <v>542</v>
      </c>
      <c r="I78" s="193"/>
      <c r="J78" s="217"/>
      <c r="K78" s="195">
        <v>1</v>
      </c>
      <c r="L78" s="190">
        <v>1</v>
      </c>
    </row>
    <row r="79" spans="2:12" x14ac:dyDescent="0.35">
      <c r="B79" s="666"/>
      <c r="C79" s="733" t="s">
        <v>543</v>
      </c>
      <c r="D79" s="733" t="s">
        <v>544</v>
      </c>
      <c r="E79" s="733" t="s">
        <v>20</v>
      </c>
      <c r="F79" s="733" t="s">
        <v>545</v>
      </c>
      <c r="G79" s="657" t="s">
        <v>546</v>
      </c>
      <c r="H79" s="281" t="s">
        <v>547</v>
      </c>
      <c r="I79" s="211"/>
      <c r="J79" s="282"/>
      <c r="K79" s="216"/>
      <c r="L79" s="209"/>
    </row>
    <row r="80" spans="2:12" ht="15" thickBot="1" x14ac:dyDescent="0.4">
      <c r="B80" s="667"/>
      <c r="C80" s="734"/>
      <c r="D80" s="734"/>
      <c r="E80" s="734"/>
      <c r="F80" s="734"/>
      <c r="G80" s="745"/>
      <c r="H80" s="284" t="s">
        <v>548</v>
      </c>
      <c r="I80" s="225"/>
      <c r="J80" s="285"/>
      <c r="K80" s="224">
        <v>1</v>
      </c>
      <c r="L80" s="222">
        <v>1</v>
      </c>
    </row>
    <row r="81" spans="2:12" ht="29" x14ac:dyDescent="0.35">
      <c r="B81" s="635" t="s">
        <v>630</v>
      </c>
      <c r="C81" s="183" t="s">
        <v>549</v>
      </c>
      <c r="D81" s="138" t="s">
        <v>550</v>
      </c>
      <c r="E81" s="138" t="s">
        <v>20</v>
      </c>
      <c r="F81" s="138" t="s">
        <v>551</v>
      </c>
      <c r="G81" s="252" t="s">
        <v>552</v>
      </c>
      <c r="H81" s="286" t="s">
        <v>553</v>
      </c>
      <c r="I81" s="187"/>
      <c r="J81" s="287"/>
      <c r="K81" s="189">
        <v>1</v>
      </c>
      <c r="L81" s="183">
        <v>1</v>
      </c>
    </row>
    <row r="82" spans="2:12" ht="43.5" x14ac:dyDescent="0.35">
      <c r="B82" s="636"/>
      <c r="C82" s="288" t="s">
        <v>554</v>
      </c>
      <c r="D82" s="288" t="s">
        <v>555</v>
      </c>
      <c r="E82" s="288" t="s">
        <v>20</v>
      </c>
      <c r="F82" s="288" t="s">
        <v>556</v>
      </c>
      <c r="G82" s="192" t="s">
        <v>557</v>
      </c>
      <c r="H82" s="280" t="s">
        <v>558</v>
      </c>
      <c r="I82" s="193"/>
      <c r="J82" s="217"/>
      <c r="K82" s="195"/>
      <c r="L82" s="190"/>
    </row>
    <row r="83" spans="2:12" ht="29" x14ac:dyDescent="0.35">
      <c r="B83" s="636"/>
      <c r="C83" s="245" t="s">
        <v>559</v>
      </c>
      <c r="D83" s="246" t="s">
        <v>560</v>
      </c>
      <c r="E83" s="246" t="s">
        <v>20</v>
      </c>
      <c r="F83" s="246" t="s">
        <v>561</v>
      </c>
      <c r="G83" s="289" t="s">
        <v>562</v>
      </c>
      <c r="H83" s="290" t="s">
        <v>563</v>
      </c>
      <c r="I83" s="233"/>
      <c r="J83" s="291"/>
      <c r="K83" s="235">
        <v>1</v>
      </c>
      <c r="L83" s="245">
        <v>1</v>
      </c>
    </row>
    <row r="84" spans="2:12" ht="29.5" thickBot="1" x14ac:dyDescent="0.4">
      <c r="B84" s="637"/>
      <c r="C84" s="127" t="s">
        <v>564</v>
      </c>
      <c r="D84" s="292" t="s">
        <v>565</v>
      </c>
      <c r="E84" s="292" t="s">
        <v>20</v>
      </c>
      <c r="F84" s="292" t="s">
        <v>566</v>
      </c>
      <c r="G84" s="247" t="s">
        <v>567</v>
      </c>
      <c r="H84" s="293" t="s">
        <v>568</v>
      </c>
      <c r="I84" s="249"/>
      <c r="J84" s="294"/>
      <c r="K84" s="295">
        <v>1</v>
      </c>
      <c r="L84" s="127">
        <v>1</v>
      </c>
    </row>
    <row r="85" spans="2:12" ht="29" x14ac:dyDescent="0.35">
      <c r="B85" s="666" t="s">
        <v>631</v>
      </c>
      <c r="C85" s="183" t="s">
        <v>569</v>
      </c>
      <c r="D85" s="138" t="s">
        <v>570</v>
      </c>
      <c r="E85" s="138" t="s">
        <v>20</v>
      </c>
      <c r="F85" s="138" t="s">
        <v>571</v>
      </c>
      <c r="G85" s="252" t="s">
        <v>572</v>
      </c>
      <c r="H85" s="286" t="s">
        <v>573</v>
      </c>
      <c r="I85" s="187"/>
      <c r="J85" s="287"/>
      <c r="K85" s="189"/>
      <c r="L85" s="183"/>
    </row>
    <row r="86" spans="2:12" ht="29" x14ac:dyDescent="0.35">
      <c r="B86" s="666"/>
      <c r="C86" s="697" t="s">
        <v>574</v>
      </c>
      <c r="D86" s="733" t="s">
        <v>575</v>
      </c>
      <c r="E86" s="733" t="s">
        <v>12</v>
      </c>
      <c r="F86" s="210" t="s">
        <v>576</v>
      </c>
      <c r="G86" s="214" t="s">
        <v>577</v>
      </c>
      <c r="H86" s="278" t="s">
        <v>578</v>
      </c>
      <c r="I86" s="211"/>
      <c r="J86" s="282"/>
      <c r="K86" s="216">
        <v>1</v>
      </c>
      <c r="L86" s="209">
        <v>1</v>
      </c>
    </row>
    <row r="87" spans="2:12" ht="43.5" x14ac:dyDescent="0.35">
      <c r="B87" s="666"/>
      <c r="C87" s="729"/>
      <c r="D87" s="732"/>
      <c r="E87" s="732"/>
      <c r="F87" s="204" t="s">
        <v>579</v>
      </c>
      <c r="G87" s="239" t="s">
        <v>580</v>
      </c>
      <c r="H87" s="296" t="s">
        <v>581</v>
      </c>
      <c r="I87" s="193"/>
      <c r="J87" s="297"/>
      <c r="K87" s="208">
        <v>1</v>
      </c>
      <c r="L87" s="203">
        <v>1</v>
      </c>
    </row>
    <row r="88" spans="2:12" ht="44" thickBot="1" x14ac:dyDescent="0.4">
      <c r="B88" s="667"/>
      <c r="C88" s="140" t="s">
        <v>582</v>
      </c>
      <c r="D88" s="298" t="s">
        <v>583</v>
      </c>
      <c r="E88" s="140" t="s">
        <v>20</v>
      </c>
      <c r="F88" s="298" t="s">
        <v>584</v>
      </c>
      <c r="G88" s="283" t="s">
        <v>585</v>
      </c>
      <c r="H88" s="113" t="s">
        <v>586</v>
      </c>
      <c r="I88" s="249"/>
      <c r="J88" s="223"/>
      <c r="K88" s="224"/>
      <c r="L88" s="222"/>
    </row>
    <row r="89" spans="2:12" x14ac:dyDescent="0.35">
      <c r="B89" s="665" t="s">
        <v>632</v>
      </c>
      <c r="C89" s="580" t="s">
        <v>587</v>
      </c>
      <c r="D89" s="730" t="s">
        <v>588</v>
      </c>
      <c r="E89" s="730" t="s">
        <v>12</v>
      </c>
      <c r="F89" s="730" t="s">
        <v>589</v>
      </c>
      <c r="G89" s="759" t="s">
        <v>590</v>
      </c>
      <c r="H89" s="252" t="s">
        <v>591</v>
      </c>
      <c r="I89" s="187"/>
      <c r="J89" s="252"/>
      <c r="K89" s="189">
        <v>1</v>
      </c>
      <c r="L89" s="183">
        <v>1</v>
      </c>
    </row>
    <row r="90" spans="2:12" x14ac:dyDescent="0.35">
      <c r="B90" s="666"/>
      <c r="C90" s="728"/>
      <c r="D90" s="731"/>
      <c r="E90" s="731"/>
      <c r="F90" s="731"/>
      <c r="G90" s="760"/>
      <c r="H90" s="200" t="s">
        <v>592</v>
      </c>
      <c r="I90" s="201"/>
      <c r="J90" s="217"/>
      <c r="K90" s="195"/>
      <c r="L90" s="190"/>
    </row>
    <row r="91" spans="2:12" x14ac:dyDescent="0.35">
      <c r="B91" s="666"/>
      <c r="C91" s="728"/>
      <c r="D91" s="731"/>
      <c r="E91" s="731"/>
      <c r="F91" s="731"/>
      <c r="G91" s="760"/>
      <c r="H91" s="200" t="s">
        <v>593</v>
      </c>
      <c r="I91" s="201"/>
      <c r="J91" s="217"/>
      <c r="K91" s="195"/>
      <c r="L91" s="190"/>
    </row>
    <row r="92" spans="2:12" x14ac:dyDescent="0.35">
      <c r="B92" s="666"/>
      <c r="C92" s="728"/>
      <c r="D92" s="731"/>
      <c r="E92" s="731"/>
      <c r="F92" s="731"/>
      <c r="G92" s="760"/>
      <c r="H92" s="200" t="s">
        <v>594</v>
      </c>
      <c r="I92" s="201"/>
      <c r="J92" s="217"/>
      <c r="K92" s="195"/>
      <c r="L92" s="190"/>
    </row>
    <row r="93" spans="2:12" x14ac:dyDescent="0.35">
      <c r="B93" s="666"/>
      <c r="C93" s="729"/>
      <c r="D93" s="732"/>
      <c r="E93" s="732"/>
      <c r="F93" s="732"/>
      <c r="G93" s="761"/>
      <c r="H93" s="200" t="s">
        <v>595</v>
      </c>
      <c r="I93" s="201"/>
      <c r="J93" s="217"/>
      <c r="K93" s="195"/>
      <c r="L93" s="190"/>
    </row>
    <row r="94" spans="2:12" x14ac:dyDescent="0.35">
      <c r="B94" s="666"/>
      <c r="C94" s="697" t="s">
        <v>596</v>
      </c>
      <c r="D94" s="733" t="s">
        <v>597</v>
      </c>
      <c r="E94" s="733" t="s">
        <v>12</v>
      </c>
      <c r="F94" s="733" t="s">
        <v>598</v>
      </c>
      <c r="G94" s="753" t="s">
        <v>599</v>
      </c>
      <c r="H94" s="639" t="s">
        <v>591</v>
      </c>
      <c r="I94" s="749"/>
      <c r="J94" s="733"/>
      <c r="K94" s="697"/>
      <c r="L94" s="697"/>
    </row>
    <row r="95" spans="2:12" x14ac:dyDescent="0.35">
      <c r="B95" s="666"/>
      <c r="C95" s="729"/>
      <c r="D95" s="732"/>
      <c r="E95" s="732"/>
      <c r="F95" s="732"/>
      <c r="G95" s="761"/>
      <c r="H95" s="639"/>
      <c r="I95" s="750"/>
      <c r="J95" s="732"/>
      <c r="K95" s="729"/>
      <c r="L95" s="729"/>
    </row>
    <row r="96" spans="2:12" x14ac:dyDescent="0.35">
      <c r="B96" s="666"/>
      <c r="C96" s="697" t="s">
        <v>600</v>
      </c>
      <c r="D96" s="733" t="s">
        <v>601</v>
      </c>
      <c r="E96" s="733" t="s">
        <v>12</v>
      </c>
      <c r="F96" s="733" t="s">
        <v>602</v>
      </c>
      <c r="G96" s="753" t="s">
        <v>603</v>
      </c>
      <c r="H96" s="214" t="s">
        <v>604</v>
      </c>
      <c r="I96" s="201"/>
      <c r="J96" s="217"/>
      <c r="K96" s="195"/>
      <c r="L96" s="190"/>
    </row>
    <row r="97" spans="2:12" ht="15" thickBot="1" x14ac:dyDescent="0.4">
      <c r="B97" s="667"/>
      <c r="C97" s="581"/>
      <c r="D97" s="734"/>
      <c r="E97" s="734"/>
      <c r="F97" s="734"/>
      <c r="G97" s="754"/>
      <c r="H97" s="299" t="s">
        <v>591</v>
      </c>
      <c r="I97" s="300"/>
      <c r="J97" s="301"/>
      <c r="K97" s="224">
        <v>1</v>
      </c>
      <c r="L97" s="222">
        <v>1</v>
      </c>
    </row>
  </sheetData>
  <mergeCells count="104">
    <mergeCell ref="C96:C97"/>
    <mergeCell ref="D96:D97"/>
    <mergeCell ref="E96:E97"/>
    <mergeCell ref="F96:F97"/>
    <mergeCell ref="G96:G97"/>
    <mergeCell ref="B81:B84"/>
    <mergeCell ref="H75:H76"/>
    <mergeCell ref="I75:I76"/>
    <mergeCell ref="J75:J76"/>
    <mergeCell ref="F89:F93"/>
    <mergeCell ref="G89:G93"/>
    <mergeCell ref="C94:C95"/>
    <mergeCell ref="D94:D95"/>
    <mergeCell ref="E94:E95"/>
    <mergeCell ref="F94:F95"/>
    <mergeCell ref="G94:G95"/>
    <mergeCell ref="B85:B88"/>
    <mergeCell ref="C86:C87"/>
    <mergeCell ref="D86:D87"/>
    <mergeCell ref="E86:E87"/>
    <mergeCell ref="B89:B97"/>
    <mergeCell ref="C89:C93"/>
    <mergeCell ref="D89:D93"/>
    <mergeCell ref="E89:E93"/>
    <mergeCell ref="H94:H95"/>
    <mergeCell ref="I94:I95"/>
    <mergeCell ref="J94:J95"/>
    <mergeCell ref="K75:K76"/>
    <mergeCell ref="L75:L76"/>
    <mergeCell ref="F77:F78"/>
    <mergeCell ref="G77:G78"/>
    <mergeCell ref="K94:K95"/>
    <mergeCell ref="L94:L95"/>
    <mergeCell ref="B74:B80"/>
    <mergeCell ref="C75:C78"/>
    <mergeCell ref="D75:D78"/>
    <mergeCell ref="E75:E78"/>
    <mergeCell ref="F75:F76"/>
    <mergeCell ref="G75:G76"/>
    <mergeCell ref="B46:B72"/>
    <mergeCell ref="C79:C80"/>
    <mergeCell ref="D79:D80"/>
    <mergeCell ref="E79:E80"/>
    <mergeCell ref="F79:F80"/>
    <mergeCell ref="G79:G80"/>
    <mergeCell ref="D54:D63"/>
    <mergeCell ref="E54:E63"/>
    <mergeCell ref="G54:G63"/>
    <mergeCell ref="C64:C66"/>
    <mergeCell ref="D64:D66"/>
    <mergeCell ref="E64:E66"/>
    <mergeCell ref="G64:G66"/>
    <mergeCell ref="C46:C53"/>
    <mergeCell ref="D46:D53"/>
    <mergeCell ref="E46:E53"/>
    <mergeCell ref="G46:G53"/>
    <mergeCell ref="C54:C63"/>
    <mergeCell ref="C71:C72"/>
    <mergeCell ref="D71:D72"/>
    <mergeCell ref="E71:E72"/>
    <mergeCell ref="H71:H72"/>
    <mergeCell ref="H57:H58"/>
    <mergeCell ref="C37:C38"/>
    <mergeCell ref="D37:D38"/>
    <mergeCell ref="E37:E38"/>
    <mergeCell ref="G37:G38"/>
    <mergeCell ref="C39:C40"/>
    <mergeCell ref="D39:D40"/>
    <mergeCell ref="E39:E40"/>
    <mergeCell ref="G39:G40"/>
    <mergeCell ref="G41:G42"/>
    <mergeCell ref="B30:B45"/>
    <mergeCell ref="C30:C31"/>
    <mergeCell ref="D30:D31"/>
    <mergeCell ref="E30:E31"/>
    <mergeCell ref="C32:C33"/>
    <mergeCell ref="D32:D33"/>
    <mergeCell ref="E32:E33"/>
    <mergeCell ref="C35:C36"/>
    <mergeCell ref="D35:D36"/>
    <mergeCell ref="E35:E36"/>
    <mergeCell ref="C41:C42"/>
    <mergeCell ref="D41:D42"/>
    <mergeCell ref="E41:E42"/>
    <mergeCell ref="B2:L3"/>
    <mergeCell ref="B5:B29"/>
    <mergeCell ref="C5:C14"/>
    <mergeCell ref="D5:D14"/>
    <mergeCell ref="E5:E14"/>
    <mergeCell ref="C15:C20"/>
    <mergeCell ref="D15:D20"/>
    <mergeCell ref="E15:E20"/>
    <mergeCell ref="C21:C24"/>
    <mergeCell ref="D21:D24"/>
    <mergeCell ref="E21:E24"/>
    <mergeCell ref="F21:F22"/>
    <mergeCell ref="H21:H22"/>
    <mergeCell ref="C25:C29"/>
    <mergeCell ref="D25:D29"/>
    <mergeCell ref="E25:E29"/>
    <mergeCell ref="F26:F27"/>
    <mergeCell ref="G26:G27"/>
    <mergeCell ref="F28:F29"/>
    <mergeCell ref="G28:G29"/>
  </mergeCell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0F675-58C1-4BF7-B6B0-60976D3D9571}">
  <sheetPr>
    <tabColor theme="9" tint="0.79998168889431442"/>
  </sheetPr>
  <dimension ref="B2:H39"/>
  <sheetViews>
    <sheetView zoomScale="47" zoomScaleNormal="80" workbookViewId="0">
      <selection activeCell="B4" sqref="B4:G39"/>
    </sheetView>
  </sheetViews>
  <sheetFormatPr baseColWidth="10" defaultColWidth="10.81640625" defaultRowHeight="14.5" x14ac:dyDescent="0.35"/>
  <cols>
    <col min="1" max="1" width="10.81640625" style="1" customWidth="1"/>
    <col min="2" max="2" width="28.81640625" style="1" customWidth="1"/>
    <col min="3" max="3" width="14.26953125" style="1" customWidth="1"/>
    <col min="4" max="4" width="28.453125" style="1" customWidth="1"/>
    <col min="5" max="5" width="45.1796875" style="1" customWidth="1"/>
    <col min="6" max="6" width="18.54296875" style="1" customWidth="1"/>
    <col min="7" max="7" width="46.1796875" style="1" customWidth="1"/>
    <col min="8" max="8" width="63.26953125" style="1" customWidth="1"/>
    <col min="9" max="16384" width="10.81640625" style="1"/>
  </cols>
  <sheetData>
    <row r="2" spans="2:8" ht="15" thickBot="1" x14ac:dyDescent="0.4"/>
    <row r="3" spans="2:8" ht="34" thickBot="1" x14ac:dyDescent="0.4">
      <c r="B3" s="771" t="s">
        <v>0</v>
      </c>
      <c r="C3" s="772"/>
      <c r="D3" s="772"/>
      <c r="E3" s="772"/>
      <c r="F3" s="772"/>
      <c r="G3" s="772"/>
      <c r="H3" s="773"/>
    </row>
    <row r="4" spans="2:8" ht="29.5" thickBot="1" x14ac:dyDescent="0.4">
      <c r="B4" s="8" t="s">
        <v>1</v>
      </c>
      <c r="C4" s="8" t="s">
        <v>2</v>
      </c>
      <c r="D4" s="8" t="s">
        <v>3</v>
      </c>
      <c r="E4" s="8" t="s">
        <v>4</v>
      </c>
      <c r="F4" s="8" t="s">
        <v>5</v>
      </c>
      <c r="G4" s="9" t="s">
        <v>6</v>
      </c>
      <c r="H4" s="10" t="s">
        <v>7</v>
      </c>
    </row>
    <row r="5" spans="2:8" x14ac:dyDescent="0.35">
      <c r="B5" s="510" t="s">
        <v>8</v>
      </c>
      <c r="C5" s="518" t="s">
        <v>9</v>
      </c>
      <c r="D5" s="518" t="s">
        <v>10</v>
      </c>
      <c r="E5" s="766" t="s">
        <v>11</v>
      </c>
      <c r="F5" s="503" t="s">
        <v>12</v>
      </c>
      <c r="G5" s="767" t="s">
        <v>13</v>
      </c>
      <c r="H5" s="762" t="s">
        <v>168</v>
      </c>
    </row>
    <row r="6" spans="2:8" x14ac:dyDescent="0.35">
      <c r="B6" s="511"/>
      <c r="C6" s="522"/>
      <c r="D6" s="522"/>
      <c r="E6" s="764"/>
      <c r="F6" s="520"/>
      <c r="G6" s="765"/>
      <c r="H6" s="763"/>
    </row>
    <row r="7" spans="2:8" ht="43.5" x14ac:dyDescent="0.35">
      <c r="B7" s="511"/>
      <c r="C7" s="2" t="s">
        <v>14</v>
      </c>
      <c r="D7" s="522"/>
      <c r="E7" s="3" t="s">
        <v>15</v>
      </c>
      <c r="F7" s="520"/>
      <c r="G7" s="5" t="s">
        <v>16</v>
      </c>
      <c r="H7" s="106" t="s">
        <v>17</v>
      </c>
    </row>
    <row r="8" spans="2:8" ht="26.15" customHeight="1" x14ac:dyDescent="0.35">
      <c r="B8" s="511"/>
      <c r="C8" s="522" t="s">
        <v>18</v>
      </c>
      <c r="D8" s="522"/>
      <c r="E8" s="764" t="s">
        <v>19</v>
      </c>
      <c r="F8" s="520" t="s">
        <v>20</v>
      </c>
      <c r="G8" s="765" t="s">
        <v>21</v>
      </c>
      <c r="H8" s="106" t="s">
        <v>169</v>
      </c>
    </row>
    <row r="9" spans="2:8" ht="52" customHeight="1" x14ac:dyDescent="0.35">
      <c r="B9" s="511"/>
      <c r="C9" s="522"/>
      <c r="D9" s="522"/>
      <c r="E9" s="764"/>
      <c r="F9" s="520"/>
      <c r="G9" s="765"/>
      <c r="H9" s="3" t="s">
        <v>170</v>
      </c>
    </row>
    <row r="10" spans="2:8" ht="30" customHeight="1" x14ac:dyDescent="0.35">
      <c r="B10" s="511"/>
      <c r="C10" s="522"/>
      <c r="D10" s="522"/>
      <c r="E10" s="764"/>
      <c r="F10" s="520"/>
      <c r="G10" s="765"/>
      <c r="H10" s="3" t="s">
        <v>171</v>
      </c>
    </row>
    <row r="11" spans="2:8" ht="42" customHeight="1" thickBot="1" x14ac:dyDescent="0.4">
      <c r="B11" s="512"/>
      <c r="C11" s="6" t="s">
        <v>22</v>
      </c>
      <c r="D11" s="519"/>
      <c r="E11" s="11" t="s">
        <v>23</v>
      </c>
      <c r="F11" s="504"/>
      <c r="G11" s="7" t="s">
        <v>24</v>
      </c>
      <c r="H11" s="107" t="s">
        <v>25</v>
      </c>
    </row>
    <row r="12" spans="2:8" ht="44" thickBot="1" x14ac:dyDescent="0.4">
      <c r="B12" s="511" t="s">
        <v>26</v>
      </c>
      <c r="C12" s="103" t="s">
        <v>27</v>
      </c>
      <c r="D12" s="522"/>
      <c r="E12" s="101" t="s">
        <v>28</v>
      </c>
      <c r="F12" s="522" t="s">
        <v>20</v>
      </c>
      <c r="G12" s="102" t="s">
        <v>29</v>
      </c>
      <c r="H12" s="103" t="s">
        <v>30</v>
      </c>
    </row>
    <row r="13" spans="2:8" ht="56" customHeight="1" x14ac:dyDescent="0.35">
      <c r="B13" s="511"/>
      <c r="C13" s="518" t="s">
        <v>31</v>
      </c>
      <c r="D13" s="522"/>
      <c r="E13" s="766" t="s">
        <v>32</v>
      </c>
      <c r="F13" s="522"/>
      <c r="G13" s="503" t="s">
        <v>33</v>
      </c>
      <c r="H13" s="105" t="s">
        <v>172</v>
      </c>
    </row>
    <row r="14" spans="2:8" ht="70.5" customHeight="1" x14ac:dyDescent="0.35">
      <c r="B14" s="511"/>
      <c r="C14" s="522"/>
      <c r="D14" s="522"/>
      <c r="E14" s="764"/>
      <c r="F14" s="522"/>
      <c r="G14" s="520"/>
      <c r="H14" s="106" t="s">
        <v>173</v>
      </c>
    </row>
    <row r="15" spans="2:8" ht="91" customHeight="1" x14ac:dyDescent="0.35">
      <c r="B15" s="511"/>
      <c r="C15" s="522"/>
      <c r="D15" s="522"/>
      <c r="E15" s="764"/>
      <c r="F15" s="522"/>
      <c r="G15" s="520"/>
      <c r="H15" s="3" t="s">
        <v>174</v>
      </c>
    </row>
    <row r="16" spans="2:8" ht="70" customHeight="1" x14ac:dyDescent="0.35">
      <c r="B16" s="511"/>
      <c r="C16" s="522"/>
      <c r="D16" s="522"/>
      <c r="E16" s="764"/>
      <c r="F16" s="522"/>
      <c r="G16" s="520"/>
      <c r="H16" s="3" t="s">
        <v>175</v>
      </c>
    </row>
    <row r="17" spans="2:8" ht="50.5" customHeight="1" x14ac:dyDescent="0.35">
      <c r="B17" s="511"/>
      <c r="C17" s="522"/>
      <c r="D17" s="522"/>
      <c r="E17" s="764"/>
      <c r="F17" s="522"/>
      <c r="G17" s="520"/>
      <c r="H17" s="106" t="s">
        <v>176</v>
      </c>
    </row>
    <row r="18" spans="2:8" ht="32" customHeight="1" thickBot="1" x14ac:dyDescent="0.4">
      <c r="B18" s="511"/>
      <c r="C18" s="519"/>
      <c r="D18" s="522"/>
      <c r="E18" s="768"/>
      <c r="F18" s="522"/>
      <c r="G18" s="504"/>
      <c r="H18" s="107" t="s">
        <v>177</v>
      </c>
    </row>
    <row r="19" spans="2:8" ht="14.5" customHeight="1" x14ac:dyDescent="0.35">
      <c r="B19" s="511"/>
      <c r="C19" s="518" t="s">
        <v>34</v>
      </c>
      <c r="D19" s="522"/>
      <c r="E19" s="766" t="s">
        <v>35</v>
      </c>
      <c r="F19" s="522"/>
      <c r="G19" s="503" t="s">
        <v>36</v>
      </c>
      <c r="H19" s="762" t="s">
        <v>37</v>
      </c>
    </row>
    <row r="20" spans="2:8" x14ac:dyDescent="0.35">
      <c r="B20" s="511"/>
      <c r="C20" s="522"/>
      <c r="D20" s="522"/>
      <c r="E20" s="764"/>
      <c r="F20" s="522"/>
      <c r="G20" s="520"/>
      <c r="H20" s="763"/>
    </row>
    <row r="21" spans="2:8" ht="15" thickBot="1" x14ac:dyDescent="0.4">
      <c r="B21" s="511"/>
      <c r="C21" s="519"/>
      <c r="D21" s="522"/>
      <c r="E21" s="768"/>
      <c r="F21" s="522"/>
      <c r="G21" s="504"/>
      <c r="H21" s="774"/>
    </row>
    <row r="22" spans="2:8" ht="65.150000000000006" customHeight="1" thickBot="1" x14ac:dyDescent="0.4">
      <c r="B22" s="511"/>
      <c r="C22" s="2" t="s">
        <v>38</v>
      </c>
      <c r="D22" s="522"/>
      <c r="E22" s="3" t="s">
        <v>39</v>
      </c>
      <c r="F22" s="522"/>
      <c r="G22" s="4" t="s">
        <v>100</v>
      </c>
      <c r="H22" s="33" t="s">
        <v>178</v>
      </c>
    </row>
    <row r="23" spans="2:8" ht="14.5" customHeight="1" x14ac:dyDescent="0.35">
      <c r="B23" s="510" t="s">
        <v>40</v>
      </c>
      <c r="C23" s="518" t="s">
        <v>41</v>
      </c>
      <c r="D23" s="518" t="s">
        <v>42</v>
      </c>
      <c r="E23" s="503" t="s">
        <v>43</v>
      </c>
      <c r="F23" s="503" t="s">
        <v>12</v>
      </c>
      <c r="G23" s="503" t="s">
        <v>44</v>
      </c>
      <c r="H23" s="769" t="s">
        <v>179</v>
      </c>
    </row>
    <row r="24" spans="2:8" ht="14.5" customHeight="1" x14ac:dyDescent="0.35">
      <c r="B24" s="511"/>
      <c r="C24" s="522"/>
      <c r="D24" s="522"/>
      <c r="E24" s="520"/>
      <c r="F24" s="520"/>
      <c r="G24" s="520"/>
      <c r="H24" s="770"/>
    </row>
    <row r="25" spans="2:8" ht="24" customHeight="1" x14ac:dyDescent="0.35">
      <c r="B25" s="511"/>
      <c r="C25" s="522"/>
      <c r="D25" s="522"/>
      <c r="E25" s="520"/>
      <c r="F25" s="520"/>
      <c r="G25" s="520"/>
      <c r="H25" s="770"/>
    </row>
    <row r="26" spans="2:8" ht="26.15" customHeight="1" x14ac:dyDescent="0.35">
      <c r="B26" s="511"/>
      <c r="C26" s="522"/>
      <c r="D26" s="522"/>
      <c r="E26" s="520"/>
      <c r="F26" s="520"/>
      <c r="G26" s="520"/>
      <c r="H26" s="106" t="s">
        <v>180</v>
      </c>
    </row>
    <row r="27" spans="2:8" ht="30" customHeight="1" x14ac:dyDescent="0.35">
      <c r="B27" s="511"/>
      <c r="C27" s="522"/>
      <c r="D27" s="522"/>
      <c r="E27" s="520"/>
      <c r="F27" s="520"/>
      <c r="G27" s="520"/>
      <c r="H27" s="106" t="s">
        <v>181</v>
      </c>
    </row>
    <row r="28" spans="2:8" ht="38.15" customHeight="1" thickBot="1" x14ac:dyDescent="0.4">
      <c r="B28" s="511"/>
      <c r="C28" s="519"/>
      <c r="D28" s="522"/>
      <c r="E28" s="504"/>
      <c r="F28" s="504"/>
      <c r="G28" s="504"/>
      <c r="H28" s="11" t="s">
        <v>182</v>
      </c>
    </row>
    <row r="29" spans="2:8" ht="27.65" customHeight="1" x14ac:dyDescent="0.35">
      <c r="B29" s="511"/>
      <c r="C29" s="518" t="s">
        <v>45</v>
      </c>
      <c r="D29" s="522"/>
      <c r="E29" s="503" t="s">
        <v>46</v>
      </c>
      <c r="F29" s="503" t="s">
        <v>12</v>
      </c>
      <c r="G29" s="503" t="s">
        <v>47</v>
      </c>
      <c r="H29" s="762" t="s">
        <v>183</v>
      </c>
    </row>
    <row r="30" spans="2:8" ht="36" customHeight="1" thickBot="1" x14ac:dyDescent="0.4">
      <c r="B30" s="511"/>
      <c r="C30" s="519"/>
      <c r="D30" s="522"/>
      <c r="E30" s="504"/>
      <c r="F30" s="504"/>
      <c r="G30" s="504"/>
      <c r="H30" s="774"/>
    </row>
    <row r="31" spans="2:8" ht="104.15" customHeight="1" x14ac:dyDescent="0.35">
      <c r="B31" s="511"/>
      <c r="C31" s="518" t="s">
        <v>48</v>
      </c>
      <c r="D31" s="522"/>
      <c r="E31" s="503" t="s">
        <v>49</v>
      </c>
      <c r="F31" s="503" t="s">
        <v>12</v>
      </c>
      <c r="G31" s="503" t="s">
        <v>50</v>
      </c>
      <c r="H31" s="105" t="s">
        <v>184</v>
      </c>
    </row>
    <row r="32" spans="2:8" ht="39" customHeight="1" x14ac:dyDescent="0.35">
      <c r="B32" s="511"/>
      <c r="C32" s="522"/>
      <c r="D32" s="522"/>
      <c r="E32" s="520"/>
      <c r="F32" s="520"/>
      <c r="G32" s="520"/>
      <c r="H32" s="106" t="s">
        <v>51</v>
      </c>
    </row>
    <row r="33" spans="2:8" ht="26.15" customHeight="1" thickBot="1" x14ac:dyDescent="0.4">
      <c r="B33" s="511"/>
      <c r="C33" s="519"/>
      <c r="D33" s="522"/>
      <c r="E33" s="504"/>
      <c r="F33" s="504"/>
      <c r="G33" s="504"/>
      <c r="H33" s="107" t="s">
        <v>52</v>
      </c>
    </row>
    <row r="34" spans="2:8" ht="39" customHeight="1" thickBot="1" x14ac:dyDescent="0.4">
      <c r="B34" s="511"/>
      <c r="C34" s="2" t="s">
        <v>53</v>
      </c>
      <c r="D34" s="522"/>
      <c r="E34" s="104" t="s">
        <v>54</v>
      </c>
      <c r="F34" s="104" t="s">
        <v>12</v>
      </c>
      <c r="G34" s="104" t="s">
        <v>55</v>
      </c>
      <c r="H34" s="108" t="s">
        <v>56</v>
      </c>
    </row>
    <row r="35" spans="2:8" ht="44" thickBot="1" x14ac:dyDescent="0.4">
      <c r="B35" s="511"/>
      <c r="C35" s="2" t="s">
        <v>57</v>
      </c>
      <c r="D35" s="522"/>
      <c r="E35" s="104" t="s">
        <v>58</v>
      </c>
      <c r="F35" s="104" t="s">
        <v>59</v>
      </c>
      <c r="G35" s="104" t="s">
        <v>60</v>
      </c>
      <c r="H35" s="104" t="s">
        <v>61</v>
      </c>
    </row>
    <row r="36" spans="2:8" ht="52" customHeight="1" thickBot="1" x14ac:dyDescent="0.4">
      <c r="B36" s="511"/>
      <c r="C36" s="2" t="s">
        <v>62</v>
      </c>
      <c r="D36" s="522"/>
      <c r="E36" s="104" t="s">
        <v>63</v>
      </c>
      <c r="F36" s="103" t="s">
        <v>59</v>
      </c>
      <c r="G36" s="104" t="s">
        <v>64</v>
      </c>
      <c r="H36" s="108" t="s">
        <v>65</v>
      </c>
    </row>
    <row r="37" spans="2:8" ht="72.650000000000006" customHeight="1" thickBot="1" x14ac:dyDescent="0.4">
      <c r="B37" s="511"/>
      <c r="C37" s="2" t="s">
        <v>66</v>
      </c>
      <c r="D37" s="522"/>
      <c r="E37" s="104" t="s">
        <v>67</v>
      </c>
      <c r="F37" s="103" t="s">
        <v>12</v>
      </c>
      <c r="G37" s="104" t="s">
        <v>68</v>
      </c>
      <c r="H37" s="108" t="s">
        <v>186</v>
      </c>
    </row>
    <row r="38" spans="2:8" ht="52" customHeight="1" thickBot="1" x14ac:dyDescent="0.4">
      <c r="B38" s="511"/>
      <c r="C38" s="2" t="s">
        <v>69</v>
      </c>
      <c r="D38" s="522"/>
      <c r="E38" s="104" t="s">
        <v>70</v>
      </c>
      <c r="F38" s="103" t="s">
        <v>12</v>
      </c>
      <c r="G38" s="104" t="s">
        <v>71</v>
      </c>
      <c r="H38" s="101" t="s">
        <v>185</v>
      </c>
    </row>
    <row r="39" spans="2:8" ht="87.5" customHeight="1" thickBot="1" x14ac:dyDescent="0.4">
      <c r="B39" s="512"/>
      <c r="C39" s="6" t="s">
        <v>72</v>
      </c>
      <c r="D39" s="519"/>
      <c r="E39" s="104" t="s">
        <v>73</v>
      </c>
      <c r="F39" s="104" t="s">
        <v>59</v>
      </c>
      <c r="G39" s="104" t="s">
        <v>74</v>
      </c>
      <c r="H39" s="108" t="s">
        <v>167</v>
      </c>
    </row>
  </sheetData>
  <mergeCells count="38">
    <mergeCell ref="H23:H25"/>
    <mergeCell ref="G31:G33"/>
    <mergeCell ref="G29:G30"/>
    <mergeCell ref="B3:H3"/>
    <mergeCell ref="G23:G28"/>
    <mergeCell ref="G19:G21"/>
    <mergeCell ref="H19:H21"/>
    <mergeCell ref="G13:G18"/>
    <mergeCell ref="C19:C21"/>
    <mergeCell ref="E19:E21"/>
    <mergeCell ref="B5:B11"/>
    <mergeCell ref="B23:B39"/>
    <mergeCell ref="H29:H30"/>
    <mergeCell ref="B12:B22"/>
    <mergeCell ref="F12:F22"/>
    <mergeCell ref="C13:C18"/>
    <mergeCell ref="E13:E18"/>
    <mergeCell ref="C29:C30"/>
    <mergeCell ref="C23:C28"/>
    <mergeCell ref="D23:D39"/>
    <mergeCell ref="E23:E28"/>
    <mergeCell ref="D12:D22"/>
    <mergeCell ref="F23:F28"/>
    <mergeCell ref="C31:C33"/>
    <mergeCell ref="E31:E33"/>
    <mergeCell ref="F31:F33"/>
    <mergeCell ref="E29:E30"/>
    <mergeCell ref="F29:F30"/>
    <mergeCell ref="H5:H6"/>
    <mergeCell ref="C8:C10"/>
    <mergeCell ref="E8:E10"/>
    <mergeCell ref="F8:F11"/>
    <mergeCell ref="G8:G10"/>
    <mergeCell ref="C5:C6"/>
    <mergeCell ref="D5:D11"/>
    <mergeCell ref="E5:E6"/>
    <mergeCell ref="F5:F7"/>
    <mergeCell ref="G5:G6"/>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226D-87A9-4465-AF1B-1C1529820F3B}">
  <sheetPr>
    <tabColor theme="9" tint="0.59999389629810485"/>
  </sheetPr>
  <dimension ref="C6:BM117"/>
  <sheetViews>
    <sheetView topLeftCell="A11" zoomScale="140" workbookViewId="0">
      <selection activeCell="E26" sqref="E26"/>
    </sheetView>
  </sheetViews>
  <sheetFormatPr baseColWidth="10" defaultColWidth="10.90625" defaultRowHeight="14.5" x14ac:dyDescent="0.35"/>
  <cols>
    <col min="3" max="3" width="16.90625" customWidth="1"/>
    <col min="4" max="4" width="16.1796875" customWidth="1"/>
    <col min="5" max="65" width="14.6328125" customWidth="1"/>
  </cols>
  <sheetData>
    <row r="6" spans="3:10" x14ac:dyDescent="0.35">
      <c r="E6" t="s">
        <v>154</v>
      </c>
      <c r="F6" t="s">
        <v>155</v>
      </c>
      <c r="G6" t="s">
        <v>156</v>
      </c>
    </row>
    <row r="7" spans="3:10" x14ac:dyDescent="0.35">
      <c r="C7" s="86" t="s">
        <v>157</v>
      </c>
      <c r="D7" s="86"/>
      <c r="E7" s="87">
        <v>3.5000000000000003E-2</v>
      </c>
      <c r="F7" s="87">
        <v>0.02</v>
      </c>
      <c r="G7" s="87">
        <v>-0.01</v>
      </c>
    </row>
    <row r="8" spans="3:10" x14ac:dyDescent="0.35">
      <c r="C8" s="86" t="s">
        <v>158</v>
      </c>
      <c r="D8" s="86"/>
      <c r="E8" s="87">
        <v>0.03</v>
      </c>
      <c r="F8" s="87">
        <v>0.01</v>
      </c>
      <c r="G8" s="87">
        <v>-0.01</v>
      </c>
    </row>
    <row r="12" spans="3:10" x14ac:dyDescent="0.35">
      <c r="C12" s="474"/>
      <c r="D12" s="474"/>
      <c r="E12" s="474" t="s">
        <v>154</v>
      </c>
      <c r="F12" s="474" t="s">
        <v>155</v>
      </c>
      <c r="G12" s="474" t="s">
        <v>156</v>
      </c>
      <c r="H12" s="474"/>
      <c r="I12" s="474"/>
      <c r="J12" s="474"/>
    </row>
    <row r="13" spans="3:10" x14ac:dyDescent="0.35">
      <c r="C13" s="475" t="s">
        <v>157</v>
      </c>
      <c r="D13" s="475"/>
      <c r="E13" s="476">
        <v>3.5000000000000003E-2</v>
      </c>
      <c r="F13" s="476">
        <v>0.02</v>
      </c>
      <c r="G13" s="476">
        <v>-0.01</v>
      </c>
      <c r="H13" s="474"/>
      <c r="I13" s="474"/>
      <c r="J13" s="474"/>
    </row>
    <row r="14" spans="3:10" x14ac:dyDescent="0.35">
      <c r="C14" s="475" t="s">
        <v>158</v>
      </c>
      <c r="D14" s="475"/>
      <c r="E14" s="476">
        <v>0.03</v>
      </c>
      <c r="F14" s="476">
        <v>0.01</v>
      </c>
      <c r="G14" s="476">
        <v>-0.01</v>
      </c>
      <c r="H14" s="474"/>
      <c r="I14" s="474"/>
      <c r="J14" s="474"/>
    </row>
    <row r="15" spans="3:10" x14ac:dyDescent="0.35">
      <c r="C15" s="474"/>
      <c r="D15" s="474"/>
      <c r="E15" s="474"/>
      <c r="F15" s="474"/>
      <c r="G15" s="474"/>
      <c r="H15" s="474"/>
      <c r="I15" s="474"/>
      <c r="J15" s="474"/>
    </row>
    <row r="16" spans="3:10" x14ac:dyDescent="0.35">
      <c r="C16" s="474" t="s">
        <v>159</v>
      </c>
      <c r="D16" s="474"/>
      <c r="E16" s="474"/>
      <c r="F16" s="474"/>
      <c r="G16" s="474"/>
      <c r="H16" s="474"/>
      <c r="I16" s="474"/>
      <c r="J16" s="474"/>
    </row>
    <row r="17" spans="3:65" x14ac:dyDescent="0.35">
      <c r="C17" s="474"/>
      <c r="D17" s="474"/>
      <c r="E17" s="474"/>
      <c r="F17" s="474"/>
      <c r="G17" s="474"/>
      <c r="H17" s="474"/>
      <c r="I17" s="474"/>
      <c r="J17" s="474"/>
    </row>
    <row r="18" spans="3:65" x14ac:dyDescent="0.35">
      <c r="C18" s="776" t="s">
        <v>809</v>
      </c>
      <c r="D18" s="776"/>
      <c r="E18" s="474"/>
      <c r="F18" s="474"/>
      <c r="G18" s="474"/>
      <c r="H18" s="474"/>
      <c r="I18" s="474"/>
      <c r="J18" s="474"/>
    </row>
    <row r="19" spans="3:65" x14ac:dyDescent="0.35">
      <c r="C19" s="777" t="s">
        <v>160</v>
      </c>
      <c r="D19" s="777"/>
      <c r="E19" s="477" t="s">
        <v>857</v>
      </c>
      <c r="F19" s="474"/>
      <c r="G19" s="474"/>
      <c r="H19" s="474"/>
      <c r="I19" s="474"/>
      <c r="J19" s="474"/>
    </row>
    <row r="20" spans="3:65" x14ac:dyDescent="0.35">
      <c r="C20" s="475" t="s">
        <v>861</v>
      </c>
      <c r="D20" s="475"/>
      <c r="E20" s="476">
        <v>-0.01</v>
      </c>
      <c r="F20" s="476"/>
      <c r="G20" s="476"/>
      <c r="H20" s="476"/>
      <c r="I20" s="476"/>
      <c r="J20" s="476"/>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row>
    <row r="21" spans="3:65" x14ac:dyDescent="0.35">
      <c r="C21" s="475" t="s">
        <v>161</v>
      </c>
      <c r="D21" s="475"/>
      <c r="E21" s="474">
        <v>2023</v>
      </c>
      <c r="F21" s="474">
        <f>E21+1</f>
        <v>2024</v>
      </c>
      <c r="G21" s="474">
        <f t="shared" ref="G21:J21" si="0">F21+1</f>
        <v>2025</v>
      </c>
      <c r="H21" s="474">
        <f t="shared" si="0"/>
        <v>2026</v>
      </c>
      <c r="I21" s="474">
        <f t="shared" si="0"/>
        <v>2027</v>
      </c>
      <c r="J21" s="474">
        <f t="shared" si="0"/>
        <v>2028</v>
      </c>
    </row>
    <row r="22" spans="3:65" x14ac:dyDescent="0.35">
      <c r="C22" s="475" t="s">
        <v>162</v>
      </c>
      <c r="D22" s="475"/>
      <c r="E22" s="474">
        <v>0</v>
      </c>
      <c r="F22" s="474">
        <v>1</v>
      </c>
      <c r="G22" s="474">
        <v>2</v>
      </c>
      <c r="H22" s="474">
        <v>3</v>
      </c>
      <c r="I22" s="474">
        <v>4</v>
      </c>
      <c r="J22" s="474">
        <v>5</v>
      </c>
    </row>
    <row r="23" spans="3:65" x14ac:dyDescent="0.35">
      <c r="C23" s="475" t="s">
        <v>163</v>
      </c>
      <c r="D23" s="475"/>
      <c r="E23" s="476">
        <f>+E20</f>
        <v>-0.01</v>
      </c>
      <c r="F23" s="476">
        <f>E23</f>
        <v>-0.01</v>
      </c>
      <c r="G23" s="476">
        <f t="shared" ref="G23:J23" si="1">F23</f>
        <v>-0.01</v>
      </c>
      <c r="H23" s="476">
        <f t="shared" si="1"/>
        <v>-0.01</v>
      </c>
      <c r="I23" s="476">
        <f t="shared" si="1"/>
        <v>-0.01</v>
      </c>
      <c r="J23" s="476">
        <f t="shared" si="1"/>
        <v>-0.01</v>
      </c>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row>
    <row r="24" spans="3:65" x14ac:dyDescent="0.35">
      <c r="C24" s="475" t="s">
        <v>164</v>
      </c>
      <c r="D24" s="475"/>
      <c r="E24" s="474">
        <v>1</v>
      </c>
      <c r="F24" s="475">
        <f>(1-F23)^F22</f>
        <v>1.01</v>
      </c>
      <c r="G24" s="475">
        <f t="shared" ref="G24:J24" si="2">(1-G23)^G22</f>
        <v>1.0201</v>
      </c>
      <c r="H24" s="475">
        <f t="shared" si="2"/>
        <v>1.0303009999999999</v>
      </c>
      <c r="I24" s="475">
        <f t="shared" si="2"/>
        <v>1.04060401</v>
      </c>
      <c r="J24" s="475">
        <f t="shared" si="2"/>
        <v>1.0510100500999999</v>
      </c>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row>
    <row r="25" spans="3:65" x14ac:dyDescent="0.35">
      <c r="C25" s="475" t="s">
        <v>165</v>
      </c>
      <c r="D25" s="475"/>
      <c r="E25" s="478">
        <v>5</v>
      </c>
      <c r="F25" s="474"/>
      <c r="G25" s="474"/>
      <c r="H25" s="474"/>
      <c r="I25" s="474"/>
      <c r="J25" s="474"/>
    </row>
    <row r="26" spans="3:65" x14ac:dyDescent="0.35">
      <c r="C26" s="475"/>
      <c r="D26" s="475"/>
      <c r="E26" s="478"/>
      <c r="F26" s="474"/>
      <c r="G26" s="474"/>
      <c r="H26" s="474"/>
      <c r="I26" s="474"/>
      <c r="J26" s="474"/>
    </row>
    <row r="27" spans="3:65" x14ac:dyDescent="0.35">
      <c r="C27" s="479" t="s">
        <v>858</v>
      </c>
      <c r="D27" s="475"/>
      <c r="E27" s="480">
        <f>'Raval Portada'!L19</f>
        <v>-32374.181643835385</v>
      </c>
      <c r="F27" s="480">
        <f>E28*F24</f>
        <v>-32697.923460273738</v>
      </c>
      <c r="G27" s="480">
        <f t="shared" ref="G27:J27" si="3">F27*G24</f>
        <v>-33355.151721825241</v>
      </c>
      <c r="H27" s="480">
        <f t="shared" si="3"/>
        <v>-34365.846174148268</v>
      </c>
      <c r="I27" s="480">
        <f t="shared" si="3"/>
        <v>-35761.23733586185</v>
      </c>
      <c r="J27" s="480">
        <f t="shared" si="3"/>
        <v>-37585.41984400215</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row>
    <row r="28" spans="3:65" x14ac:dyDescent="0.35">
      <c r="C28" s="479" t="s">
        <v>859</v>
      </c>
      <c r="D28" s="475"/>
      <c r="E28" s="480">
        <f>E27/E24</f>
        <v>-32374.181643835385</v>
      </c>
      <c r="F28" s="480">
        <f>F27/F24</f>
        <v>-32374.181643835385</v>
      </c>
      <c r="G28" s="480">
        <f t="shared" ref="G28:J28" si="4">G27/G24</f>
        <v>-32697.923460273738</v>
      </c>
      <c r="H28" s="480">
        <f t="shared" si="4"/>
        <v>-33355.151721825241</v>
      </c>
      <c r="I28" s="480">
        <f t="shared" si="4"/>
        <v>-34365.846174148268</v>
      </c>
      <c r="J28" s="480">
        <f t="shared" si="4"/>
        <v>-35761.23733586185</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row>
    <row r="29" spans="3:65" ht="18.5" x14ac:dyDescent="0.45">
      <c r="C29" s="481" t="s">
        <v>860</v>
      </c>
      <c r="D29" s="475"/>
      <c r="E29" s="482">
        <f>SUM(F28:Y28)</f>
        <v>-168554.34033594449</v>
      </c>
      <c r="F29" s="474"/>
      <c r="G29" s="474"/>
      <c r="H29" s="474"/>
      <c r="I29" s="474"/>
      <c r="J29" s="474"/>
    </row>
    <row r="34" spans="3:65" x14ac:dyDescent="0.35">
      <c r="C34" s="86"/>
      <c r="D34" s="86"/>
      <c r="E34" s="87"/>
      <c r="F34" s="87"/>
      <c r="G34" s="87"/>
    </row>
    <row r="35" spans="3:65" x14ac:dyDescent="0.35">
      <c r="C35" s="86"/>
      <c r="D35" s="86"/>
      <c r="E35" s="87"/>
      <c r="F35" s="87"/>
      <c r="G35" s="87"/>
    </row>
    <row r="39" spans="3:65" x14ac:dyDescent="0.35">
      <c r="C39" s="775"/>
      <c r="D39" s="775"/>
    </row>
    <row r="41" spans="3:65" x14ac:dyDescent="0.35">
      <c r="C41" s="86"/>
      <c r="D41" s="86"/>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row>
    <row r="42" spans="3:65" x14ac:dyDescent="0.35">
      <c r="C42" s="86"/>
      <c r="D42" s="86"/>
      <c r="E42" s="87"/>
    </row>
    <row r="43" spans="3:65" x14ac:dyDescent="0.35">
      <c r="C43" s="86"/>
      <c r="D43" s="86"/>
    </row>
    <row r="44" spans="3:65" x14ac:dyDescent="0.35">
      <c r="C44" s="86"/>
      <c r="D44" s="86"/>
    </row>
    <row r="45" spans="3:65" x14ac:dyDescent="0.35">
      <c r="C45" s="86"/>
      <c r="D45" s="86"/>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row>
    <row r="46" spans="3:65" x14ac:dyDescent="0.35">
      <c r="C46" s="86"/>
      <c r="D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row>
    <row r="47" spans="3:65" x14ac:dyDescent="0.35">
      <c r="C47" s="86"/>
      <c r="D47" s="86"/>
      <c r="E47" s="88"/>
    </row>
    <row r="48" spans="3:65" x14ac:dyDescent="0.35">
      <c r="C48" s="86"/>
      <c r="D48" s="86"/>
      <c r="E48" s="88"/>
    </row>
    <row r="49" spans="3:65" x14ac:dyDescent="0.35">
      <c r="C49" s="86"/>
      <c r="D49" s="86"/>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row>
    <row r="50" spans="3:65" x14ac:dyDescent="0.35">
      <c r="C50" s="86"/>
      <c r="D50" s="86"/>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row>
    <row r="51" spans="3:65" x14ac:dyDescent="0.35">
      <c r="C51" s="86"/>
      <c r="D51" s="86"/>
      <c r="E51" s="89"/>
    </row>
    <row r="56" spans="3:65" x14ac:dyDescent="0.35">
      <c r="C56" s="86"/>
      <c r="D56" s="86"/>
      <c r="E56" s="87"/>
      <c r="F56" s="87"/>
      <c r="G56" s="87"/>
    </row>
    <row r="57" spans="3:65" x14ac:dyDescent="0.35">
      <c r="C57" s="86"/>
      <c r="D57" s="86"/>
      <c r="E57" s="87"/>
      <c r="F57" s="87"/>
      <c r="G57" s="87"/>
    </row>
    <row r="61" spans="3:65" x14ac:dyDescent="0.35">
      <c r="C61" s="775"/>
      <c r="D61" s="775"/>
    </row>
    <row r="63" spans="3:65" x14ac:dyDescent="0.35">
      <c r="C63" s="86"/>
      <c r="D63" s="86"/>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row>
    <row r="64" spans="3:65" x14ac:dyDescent="0.35">
      <c r="C64" s="86"/>
      <c r="D64" s="86"/>
      <c r="E64" s="87"/>
    </row>
    <row r="65" spans="3:65" x14ac:dyDescent="0.35">
      <c r="C65" s="86"/>
      <c r="D65" s="86"/>
    </row>
    <row r="66" spans="3:65" x14ac:dyDescent="0.35">
      <c r="C66" s="86"/>
      <c r="D66" s="86"/>
    </row>
    <row r="67" spans="3:65" x14ac:dyDescent="0.35">
      <c r="C67" s="86"/>
      <c r="D67" s="86"/>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row>
    <row r="68" spans="3:65" x14ac:dyDescent="0.35">
      <c r="C68" s="86"/>
      <c r="D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row>
    <row r="69" spans="3:65" x14ac:dyDescent="0.35">
      <c r="C69" s="86"/>
      <c r="D69" s="86"/>
      <c r="E69" s="88"/>
    </row>
    <row r="70" spans="3:65" x14ac:dyDescent="0.35">
      <c r="C70" s="86"/>
      <c r="D70" s="86"/>
      <c r="E70" s="88"/>
    </row>
    <row r="71" spans="3:65" x14ac:dyDescent="0.35">
      <c r="C71" s="86"/>
      <c r="D71" s="86"/>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c r="BJ71" s="89"/>
      <c r="BK71" s="89"/>
      <c r="BL71" s="89"/>
      <c r="BM71" s="89"/>
    </row>
    <row r="72" spans="3:65" x14ac:dyDescent="0.35">
      <c r="C72" s="86"/>
      <c r="D72" s="86"/>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c r="BJ72" s="89"/>
      <c r="BK72" s="89"/>
      <c r="BL72" s="89"/>
      <c r="BM72" s="89"/>
    </row>
    <row r="73" spans="3:65" x14ac:dyDescent="0.35">
      <c r="C73" s="86"/>
      <c r="D73" s="86"/>
      <c r="E73" s="89"/>
    </row>
    <row r="78" spans="3:65" x14ac:dyDescent="0.35">
      <c r="C78" s="86"/>
      <c r="D78" s="86"/>
      <c r="E78" s="87"/>
      <c r="F78" s="87"/>
      <c r="G78" s="87"/>
    </row>
    <row r="79" spans="3:65" x14ac:dyDescent="0.35">
      <c r="C79" s="86"/>
      <c r="D79" s="86"/>
      <c r="E79" s="87"/>
      <c r="F79" s="87"/>
      <c r="G79" s="87"/>
    </row>
    <row r="83" spans="3:65" x14ac:dyDescent="0.35">
      <c r="C83" s="775"/>
      <c r="D83" s="775"/>
    </row>
    <row r="85" spans="3:65" x14ac:dyDescent="0.35">
      <c r="C85" s="86"/>
      <c r="D85" s="86"/>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row>
    <row r="86" spans="3:65" x14ac:dyDescent="0.35">
      <c r="C86" s="86"/>
      <c r="D86" s="86"/>
      <c r="E86" s="87"/>
    </row>
    <row r="87" spans="3:65" x14ac:dyDescent="0.35">
      <c r="C87" s="86"/>
      <c r="D87" s="86"/>
    </row>
    <row r="88" spans="3:65" x14ac:dyDescent="0.35">
      <c r="C88" s="86"/>
      <c r="D88" s="86"/>
    </row>
    <row r="89" spans="3:65" x14ac:dyDescent="0.35">
      <c r="C89" s="86"/>
      <c r="D89" s="86"/>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row>
    <row r="90" spans="3:65" x14ac:dyDescent="0.35">
      <c r="C90" s="86"/>
      <c r="D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row>
    <row r="91" spans="3:65" x14ac:dyDescent="0.35">
      <c r="C91" s="86"/>
      <c r="D91" s="86"/>
      <c r="E91" s="88"/>
    </row>
    <row r="92" spans="3:65" x14ac:dyDescent="0.35">
      <c r="C92" s="86"/>
      <c r="D92" s="86"/>
      <c r="E92" s="88"/>
    </row>
    <row r="93" spans="3:65" x14ac:dyDescent="0.35">
      <c r="C93" s="86"/>
      <c r="D93" s="86"/>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c r="BJ93" s="89"/>
      <c r="BK93" s="89"/>
      <c r="BL93" s="89"/>
      <c r="BM93" s="89"/>
    </row>
    <row r="94" spans="3:65" x14ac:dyDescent="0.35">
      <c r="C94" s="86"/>
      <c r="D94" s="86"/>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row>
    <row r="95" spans="3:65" x14ac:dyDescent="0.35">
      <c r="C95" s="86"/>
      <c r="D95" s="86"/>
      <c r="E95" s="89"/>
    </row>
    <row r="100" spans="3:65" x14ac:dyDescent="0.35">
      <c r="C100" s="86"/>
      <c r="D100" s="86"/>
      <c r="E100" s="87"/>
      <c r="F100" s="87"/>
      <c r="G100" s="87"/>
    </row>
    <row r="101" spans="3:65" x14ac:dyDescent="0.35">
      <c r="C101" s="86"/>
      <c r="D101" s="86"/>
      <c r="E101" s="87"/>
      <c r="F101" s="87"/>
      <c r="G101" s="87"/>
    </row>
    <row r="105" spans="3:65" x14ac:dyDescent="0.35">
      <c r="C105" s="775"/>
      <c r="D105" s="775"/>
    </row>
    <row r="107" spans="3:65" x14ac:dyDescent="0.35">
      <c r="C107" s="86"/>
      <c r="D107" s="86"/>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row>
    <row r="108" spans="3:65" x14ac:dyDescent="0.35">
      <c r="C108" s="86"/>
      <c r="D108" s="86"/>
      <c r="E108" s="87"/>
    </row>
    <row r="109" spans="3:65" x14ac:dyDescent="0.35">
      <c r="C109" s="86"/>
      <c r="D109" s="86"/>
    </row>
    <row r="110" spans="3:65" x14ac:dyDescent="0.35">
      <c r="C110" s="86"/>
      <c r="D110" s="86"/>
    </row>
    <row r="111" spans="3:65" x14ac:dyDescent="0.35">
      <c r="C111" s="86"/>
      <c r="D111" s="86"/>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row>
    <row r="112" spans="3:65" x14ac:dyDescent="0.35">
      <c r="C112" s="86"/>
      <c r="D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row>
    <row r="113" spans="3:65" x14ac:dyDescent="0.35">
      <c r="C113" s="86"/>
      <c r="D113" s="86"/>
      <c r="E113" s="88"/>
    </row>
    <row r="114" spans="3:65" x14ac:dyDescent="0.35">
      <c r="C114" s="86"/>
      <c r="D114" s="86"/>
      <c r="E114" s="88"/>
    </row>
    <row r="115" spans="3:65" x14ac:dyDescent="0.35">
      <c r="C115" s="86"/>
      <c r="D115" s="86"/>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c r="BJ115" s="89"/>
      <c r="BK115" s="89"/>
      <c r="BL115" s="89"/>
      <c r="BM115" s="89"/>
    </row>
    <row r="116" spans="3:65" x14ac:dyDescent="0.35">
      <c r="C116" s="86"/>
      <c r="D116" s="86"/>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c r="BK116" s="89"/>
      <c r="BL116" s="89"/>
      <c r="BM116" s="89"/>
    </row>
    <row r="117" spans="3:65" x14ac:dyDescent="0.35">
      <c r="C117" s="86"/>
      <c r="D117" s="86"/>
      <c r="E117" s="89"/>
    </row>
  </sheetData>
  <mergeCells count="6">
    <mergeCell ref="C105:D105"/>
    <mergeCell ref="C18:D18"/>
    <mergeCell ref="C39:D39"/>
    <mergeCell ref="C61:D61"/>
    <mergeCell ref="C83:D83"/>
    <mergeCell ref="C19:D19"/>
  </mergeCells>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E61E26D7E545D45A990707DF8177483" ma:contentTypeVersion="2" ma:contentTypeDescription="Create a new document." ma:contentTypeScope="" ma:versionID="42539e523fccac483d3b5b1187afb734">
  <xsd:schema xmlns:xsd="http://www.w3.org/2001/XMLSchema" xmlns:xs="http://www.w3.org/2001/XMLSchema" xmlns:p="http://schemas.microsoft.com/office/2006/metadata/properties" xmlns:ns2="682eaa43-193f-4590-a183-cad65ea73a32" targetNamespace="http://schemas.microsoft.com/office/2006/metadata/properties" ma:root="true" ma:fieldsID="98aa31fee08d9b4d646165df33d5d668" ns2:_="">
    <xsd:import namespace="682eaa43-193f-4590-a183-cad65ea73a3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2eaa43-193f-4590-a183-cad65ea73a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D38377-1A55-4FC9-AC6A-1110F18FE190}">
  <ds:schemaRefs>
    <ds:schemaRef ds:uri="http://purl.org/dc/elements/1.1/"/>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682eaa43-193f-4590-a183-cad65ea73a32"/>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29BF4D71-302B-41AA-8D06-AA4B33ACF8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2eaa43-193f-4590-a183-cad65ea73a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7D03D1-1B7E-4203-8849-3B1C7249C480}">
  <ds:schemaRefs>
    <ds:schemaRef ds:uri="http://schemas.microsoft.com/sharepoint/v3/contenttype/forms"/>
  </ds:schemaRefs>
</ds:datastoreItem>
</file>

<file path=docMetadata/LabelInfo.xml><?xml version="1.0" encoding="utf-8"?>
<clbl:labelList xmlns:clbl="http://schemas.microsoft.com/office/2020/mipLabelMetadata">
  <clbl:label id="{3048dc87-43f0-4100-9acb-ae1971c79395}" enabled="0" method="" siteId="{3048dc87-43f0-4100-9acb-ae1971c7939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Raval Portada</vt:lpstr>
      <vt:lpstr>Valoración Impactos Positivos</vt:lpstr>
      <vt:lpstr>Valoración Impactos negativos</vt:lpstr>
      <vt:lpstr>Fichas de valoración económica</vt:lpstr>
      <vt:lpstr>Referencia datos cualitativos</vt:lpstr>
      <vt:lpstr>Glosario Impactos negativos</vt:lpstr>
      <vt:lpstr>Glosario Impacto Positivo</vt:lpstr>
      <vt:lpstr>Formulas de valor presente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Jesus Carrasco Naranjo</dc:creator>
  <cp:keywords/>
  <dc:description/>
  <cp:lastModifiedBy>Jesus Carrasco Naranjo</cp:lastModifiedBy>
  <cp:revision/>
  <dcterms:created xsi:type="dcterms:W3CDTF">2023-01-16T15:05:12Z</dcterms:created>
  <dcterms:modified xsi:type="dcterms:W3CDTF">2023-06-14T11:21:55Z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0x010100FE61E26D7E545D45A990707DF8177483</vt:lpwstr>
  </property>
  <property fmtid="{D5CDD505-2E9C-101B-9397-08002B2CF9AE}" pid="3" name="MediaServiceImageTags">
    <vt:lpwstr/>
  </property>
</Properties>
</file>